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itaG\Desktop\Ritos senas darbalaukis\"/>
    </mc:Choice>
  </mc:AlternateContent>
  <xr:revisionPtr revIDLastSave="0" documentId="13_ncr:1_{5494BE14-F289-4A69-8AE1-C4D8C6D6F0D5}" xr6:coauthVersionLast="47" xr6:coauthVersionMax="47" xr10:uidLastSave="{00000000-0000-0000-0000-000000000000}"/>
  <bookViews>
    <workbookView xWindow="-90" yWindow="-90" windowWidth="19380" windowHeight="10380" xr2:uid="{380E8154-2D79-4085-8A99-C0A52EB47094}"/>
  </bookViews>
  <sheets>
    <sheet name="Patikėjimas, panauda, nuoma" sheetId="1" r:id="rId1"/>
    <sheet name="Savivaldybės perkamo turto suta" sheetId="3" r:id="rId2"/>
    <sheet name="Inžineriniai statiniai" sheetId="2" r:id="rId3"/>
    <sheet name="Perduotos gatvės, keliai" sheetId="4" r:id="rId4"/>
  </sheets>
  <definedNames>
    <definedName name="_Hlk23766535" localSheetId="0">'Patikėjimas, panauda, nuoma'!$G$467</definedName>
    <definedName name="_Hlk34660527" localSheetId="0">'Patikėjimas, panauda, nuoma'!$D$89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1" i="1" l="1"/>
  <c r="H750" i="1"/>
  <c r="J777" i="1"/>
  <c r="E553" i="1"/>
  <c r="E612" i="1"/>
  <c r="H553" i="1"/>
  <c r="E154" i="1"/>
  <c r="E491" i="1" l="1"/>
  <c r="H491" i="1"/>
  <c r="J491" i="1"/>
  <c r="H85" i="1"/>
  <c r="E218" i="1" l="1"/>
  <c r="H218" i="1"/>
  <c r="J391" i="1" l="1"/>
  <c r="H391" i="1"/>
  <c r="H409" i="1"/>
  <c r="E709" i="1" l="1"/>
  <c r="E101" i="1" l="1"/>
  <c r="E777" i="1"/>
  <c r="H154" i="1"/>
  <c r="H276" i="1"/>
  <c r="H328" i="1"/>
  <c r="H516" i="1"/>
  <c r="E328" i="1" l="1"/>
  <c r="E348" i="1"/>
  <c r="E656" i="1"/>
  <c r="E641" i="1"/>
  <c r="E276" i="1"/>
  <c r="E182" i="1"/>
  <c r="E133" i="1"/>
  <c r="E85" i="1"/>
  <c r="E32" i="1"/>
  <c r="E22" i="1"/>
  <c r="E440" i="1" l="1"/>
  <c r="E516" i="1"/>
  <c r="E573" i="1"/>
  <c r="J709" i="1"/>
  <c r="E409" i="1" l="1"/>
  <c r="G456" i="4"/>
  <c r="F456" i="4"/>
  <c r="D456" i="4"/>
  <c r="G447" i="4"/>
  <c r="F447" i="4"/>
  <c r="D447" i="4"/>
  <c r="G427" i="4"/>
  <c r="F427" i="4"/>
  <c r="D427" i="4"/>
  <c r="G406" i="4"/>
  <c r="F406" i="4"/>
  <c r="D406" i="4"/>
  <c r="G358" i="4"/>
  <c r="F358" i="4"/>
  <c r="D358" i="4"/>
  <c r="G352" i="4"/>
  <c r="F352" i="4"/>
  <c r="D352" i="4"/>
  <c r="G321" i="4"/>
  <c r="F321" i="4"/>
  <c r="D321" i="4"/>
  <c r="G274" i="4"/>
  <c r="F274" i="4"/>
  <c r="D274" i="4"/>
  <c r="G261" i="4"/>
  <c r="F261" i="4"/>
  <c r="D261" i="4"/>
  <c r="G215" i="4"/>
  <c r="F215" i="4"/>
  <c r="D215" i="4"/>
  <c r="G207" i="4"/>
  <c r="F207" i="4"/>
  <c r="D207" i="4"/>
  <c r="G173" i="4"/>
  <c r="F173" i="4"/>
  <c r="D173" i="4"/>
  <c r="G167" i="4"/>
  <c r="F167" i="4"/>
  <c r="D167" i="4"/>
  <c r="G152" i="4"/>
  <c r="F152" i="4"/>
  <c r="D152" i="4"/>
  <c r="G136" i="4"/>
  <c r="F136" i="4"/>
  <c r="D136" i="4"/>
  <c r="G110" i="4"/>
  <c r="F110" i="4"/>
  <c r="D110" i="4"/>
  <c r="G45" i="4"/>
  <c r="F45" i="4"/>
  <c r="D45" i="4"/>
  <c r="G41" i="4"/>
  <c r="F41" i="4"/>
  <c r="D41" i="4"/>
  <c r="G12" i="4"/>
  <c r="F12" i="4"/>
  <c r="D12" i="4"/>
  <c r="E750" i="1"/>
  <c r="H709" i="1" l="1"/>
  <c r="J101" i="1" l="1"/>
  <c r="J85" i="1"/>
  <c r="H612" i="1" l="1"/>
  <c r="E391" i="1"/>
  <c r="H294" i="1"/>
  <c r="H573" i="1"/>
  <c r="H777" i="1" l="1"/>
  <c r="J22" i="1" l="1"/>
  <c r="H101" i="1" l="1"/>
  <c r="H32" i="1" l="1"/>
  <c r="H348" i="1" l="1"/>
  <c r="E294" i="1" l="1"/>
  <c r="H182" i="1" l="1"/>
  <c r="H440" i="1" l="1"/>
  <c r="H656" i="1"/>
  <c r="J276" i="1"/>
  <c r="J348" i="1"/>
  <c r="J573" i="1"/>
  <c r="J182" i="1"/>
  <c r="J133" i="1" l="1"/>
  <c r="H133" i="1"/>
  <c r="H778" i="1" s="1"/>
  <c r="J641" i="1" l="1"/>
  <c r="J778" i="1" s="1"/>
  <c r="J516" i="1"/>
  <c r="E502" i="1"/>
  <c r="E778" i="1" s="1"/>
  <c r="J294" i="1"/>
</calcChain>
</file>

<file path=xl/sharedStrings.xml><?xml version="1.0" encoding="utf-8"?>
<sst xmlns="http://schemas.openxmlformats.org/spreadsheetml/2006/main" count="4436" uniqueCount="3182">
  <si>
    <t>Eil.  Nr.</t>
  </si>
  <si>
    <t>Turto pavadinimas,  unikalus Nr., adresas</t>
  </si>
  <si>
    <t>Bendras patikėjimo teise suteiktas plotas, kv. m</t>
  </si>
  <si>
    <t>Panaudos pagrindais valdomas plotas,   kv. m</t>
  </si>
  <si>
    <t>Išnuomotas plotas, kv. m</t>
  </si>
  <si>
    <t>Akademijos seniūnija</t>
  </si>
  <si>
    <t>1.</t>
  </si>
  <si>
    <t xml:space="preserve">Pastatas - darželis;  4400-0342-4780, Kauno r., Akademijos mstl., Mokyklos g. 2                 </t>
  </si>
  <si>
    <t>2.</t>
  </si>
  <si>
    <t>Pastatas - darželis, 4400-0342-4802, Kauno r., Akademijos mstl., Mokyklos g. 2</t>
  </si>
  <si>
    <t>3.</t>
  </si>
  <si>
    <t>Kiti statiniai (inžineriniai) - kiemo statiniai (pavėsinės 11 vnt., aikštelė 2 vnt., tvora, kiemo aikštelė), 4400-0342-4835, Kauno r., Akademijos mstl., Mokyklos g. 2</t>
  </si>
  <si>
    <t>4.</t>
  </si>
  <si>
    <t xml:space="preserve">Pastatas-mokykla;    5297-7043-0018, Akademijos mstl., Mokyklos g. 5         </t>
  </si>
  <si>
    <t>5.</t>
  </si>
  <si>
    <t xml:space="preserve">Kiti statiniai (aikštelė su takais) 4400-4877-2200, Akademijos mstl., Mokyklos g. 5      </t>
  </si>
  <si>
    <t>6.</t>
  </si>
  <si>
    <t>Kiti inžineriniai satiniai - multifunkcinė sporto aikštelė, 4400-4877-2254, Akademijos mstl., Mokyklos g. 5</t>
  </si>
  <si>
    <t>7.</t>
  </si>
  <si>
    <t>Kiti inžineriniai statiniai - paplūdimio tinklinio aikštelė, 4400-4877-2265, Akademijos mstl., Mokyklos g. 5</t>
  </si>
  <si>
    <t>8.</t>
  </si>
  <si>
    <t>Kiti inžineriniai statiniai - tvora su varteliais, 4400-4877-2210, Akademijos mstl., Mokyklos g. 5</t>
  </si>
  <si>
    <t>9.</t>
  </si>
  <si>
    <t>10.</t>
  </si>
  <si>
    <t>Pastatas -sandėlis, 4400-1787-7846, Akademija, Tako g. 5A</t>
  </si>
  <si>
    <t>11.</t>
  </si>
  <si>
    <t>Pastatas - gyvenamasis namas, 5292-5006-2014, Akademija, Obelynės g. 8</t>
  </si>
  <si>
    <t>12.</t>
  </si>
  <si>
    <t>Pastatas - šiltnamis, 5292-5006-2025, Akademija, Obelynės g. 8</t>
  </si>
  <si>
    <t>13.</t>
  </si>
  <si>
    <t>14.</t>
  </si>
  <si>
    <t>Pastatas - kiemo rūsys, 5292-5006-2047, Akademija, Obelynės g. 8</t>
  </si>
  <si>
    <t>15.</t>
  </si>
  <si>
    <t>Pastatas - ūkinis pastatas, 5292-5006-2058 Akademija, Obelynės g. 8</t>
  </si>
  <si>
    <t>16.</t>
  </si>
  <si>
    <t>Pastatas - ūkinis pastatas, 5292-5006-2069, Akademija, Obelynės g. 8</t>
  </si>
  <si>
    <t>17.</t>
  </si>
  <si>
    <t>Pastatas - kluonas, 5292-5006-2076, Akademija, Obelynės g. 8</t>
  </si>
  <si>
    <t>18.</t>
  </si>
  <si>
    <t>Kiti inžineriniai statiniai, kiemo statiniai, 5292-5006-2080, Akademija, Obelynės g. 8</t>
  </si>
  <si>
    <t>Iš viso</t>
  </si>
  <si>
    <t>Alšėnų seniūnija</t>
  </si>
  <si>
    <t xml:space="preserve">Baseino pastatas, 5299-1030-4013, su kiemo statiniais, 5299-1030-4024, Kauno r. sav., Alšėnų sen., Mastaičių k., Mokslo g. 2 </t>
  </si>
  <si>
    <t>UAB "Nullus", notarinės sutarties data 2020-10-27, 2020-11-03 iki 2035-11-03 Nr. S-1167</t>
  </si>
  <si>
    <t>Kelias -  gatvė Mastaičių k., Miglės g., 4400-2328-5094</t>
  </si>
  <si>
    <t>Kelias -  gatvė Mastaičių k., Samanų  g., 4400-2325-3501</t>
  </si>
  <si>
    <t>Babtų seniūnija</t>
  </si>
  <si>
    <t>Katilinės pastatas, 4400-3107-7262, Pagynės k., Liepų g. 10</t>
  </si>
  <si>
    <t xml:space="preserve">Pastatas lopšelis-darželis; 5297-0063-4014; Babtų mstl., Prieplaukos g. 6 </t>
  </si>
  <si>
    <t xml:space="preserve">Pastatas - pradinė mokykla; 5297-0063-4020; Babtų mstl., Prieplaukos g. 6  </t>
  </si>
  <si>
    <t xml:space="preserve">Pastatas - kiemo rūsys; 5297-0063-4042; Babtų mstl., Prieplaukos g. 6 </t>
  </si>
  <si>
    <t xml:space="preserve">Kiemo statiniai (kiemo aikštelė, tvora); 5297-0063-4053; Babtų mstl., Prieplaukos g. 6 </t>
  </si>
  <si>
    <t xml:space="preserve">Pastatas - mokykla; 5293-6003-8060;  Sitkūnų k., Sausio 13-osios g. 4    </t>
  </si>
  <si>
    <t xml:space="preserve">Kultūros namų pastatas, 5293-6003-8206; Sitkūnų k., Radistų g. 6 </t>
  </si>
  <si>
    <t>Kauno rajono savivaldybės administracija, 2018-10-01 Nr. NA-36, įregistruota                2018-10-05</t>
  </si>
  <si>
    <t xml:space="preserve">Pastatas-mokykla; 5200-0010-1012; Babtų mstl., Kėdainių g. 51                                            </t>
  </si>
  <si>
    <t xml:space="preserve">Pastatas-mokykla; 4400-1160-0350; Babtų mstl., Kėdainių g. 51     </t>
  </si>
  <si>
    <t xml:space="preserve">Pastatas-mokykla; 5298-8036-9017;  Panevėžiuko k., Kranto g. 2  su kiemo statiniais (aikštelė, tvora); 5298-8036-9028; Panevėžiuko k., Kranto g. 2                </t>
  </si>
  <si>
    <t>Pastatas - katilinė; 4400-3648-7484; Panevėžiuko k., Kranto g. 2</t>
  </si>
  <si>
    <t>Administracinis pastatas, 5296-7008-5011; Babtų mstl., Nevėžio g. 3</t>
  </si>
  <si>
    <t>Pastatas - sandėlis, 5296-5012-9014, Babtų mstl., Nevėžio g. 3B</t>
  </si>
  <si>
    <t>Pastatas - garažas, 5299-3005-3016; Babtų mstl., Nevėžio g. 3C</t>
  </si>
  <si>
    <t>Negyvenamoji patalpa - ambulatorijos patalpos su bendro naudojimo patalpa pažymėta 101 (1/2 nuo 7,77 kv. m), 5298-4006-2016:0004; Babtų mstl., Kauno g. 6-4, iš viso 438,52</t>
  </si>
  <si>
    <t>Pastatas - garažas, 5298-4006-2020, Babtai, Nevėžio g. 3E</t>
  </si>
  <si>
    <t>Negyvenamoji patalpa – patalpos su bendro naudojimo patalpomis, pažymėtomis R-1 (30/100 nuo 22,79 kv. m), 1-1 (41/100 nuo 9,17 kv. m), 1-2 (41/100 nuo 54,72 kv. m), 1-5 (41/100 nuo 12,62 kv. m), 2-1 (15/100 nuo 27,66);4400-1808-1352:1113; Pagynės k., Pagynės 50-mečio g. 6-1</t>
  </si>
  <si>
    <t xml:space="preserve">Pastatas - medpunktas ir biblioteka, 4400-0946-4953; Pagynės k., Pagynės g. 50-mečio g. 4 </t>
  </si>
  <si>
    <t xml:space="preserve">Senelių globos namų pastatas, 5298-5006-9017; Muniškių k., Saulėtekio g. 6  </t>
  </si>
  <si>
    <t xml:space="preserve">Ūkio pastatas, 4400-1158-5610; Muniškių k., Saulėtekio g. 6 </t>
  </si>
  <si>
    <t>Katilinės pastatas, 4400-5307-9088, Sitkūnų k., Radistų g. 3</t>
  </si>
  <si>
    <t>Katilinės pastatas,  4400-5307-9122, Sitkūnų k., Sausio 13-osios g. 10</t>
  </si>
  <si>
    <t xml:space="preserve">Batniavos seniūnija </t>
  </si>
  <si>
    <t>Negyvenamoji patalpa - gydymo patalpos, 4400-5174-1923:7941,   su bendro naudojimo patalpomis 1-1 (1/2 nuo 2,66 kv. m), 1-2 (1/2 nuo 19,23 kv. m), 1-3 (1/2 nuo 1,39 kv. m), 1-4 (1/2 nuo 3,61) Bubių k., Parko g. 10-1, iš viso su bendro naudojimo patalpomis 42,73 kv. m</t>
  </si>
  <si>
    <t xml:space="preserve">Pastatas - mokykla, unikalus Nr.  5200-1055-1013,  Bubių k., Mokyklos g. 4               </t>
  </si>
  <si>
    <t xml:space="preserve">Ūkinis pastatas; 5200-1055-1024; Bubių k., Mokyklos g. 4               </t>
  </si>
  <si>
    <t>Kiemo statiniai (kiemo aikštelės b1, b2);  5200-1055-1035, Bubių k., Mokyklos g. 4</t>
  </si>
  <si>
    <t>Futbolo - bėgimo tako aikštelė, unikalus Nr. 4400-2512-5033</t>
  </si>
  <si>
    <t>Krepšinio - tinklinio aikštelė, 4400-2512-5077</t>
  </si>
  <si>
    <t>Automobilių stovėjimo aikštelė, 4400-2512-5099, Bubių k., Mokyklos g. 4</t>
  </si>
  <si>
    <t>Čekiškės seniūnija</t>
  </si>
  <si>
    <t>Administracinis pastatas, 5297-4038-8012; su kiemo statiniais (kanalizacijos šuliniu, kiemo aikštele, tvora), 5297-4038-8045; Čekiškė, Amatininkų g. 3</t>
  </si>
  <si>
    <t>Kauno rajono savivaldybės administracija, 2018-06-08 Nr. NA-24,  įregistruota 2018-06-19</t>
  </si>
  <si>
    <t>VšĮ "Plačiajuostis internetas" (panaudos sutartis "RAIN programa"), 2-6/20,05; 2016-12-05 iki 2026-10-01 Nr. S-1283, įregistruota 2016-12-20</t>
  </si>
  <si>
    <t>Pastatas - garažas, 5297-4038-8023; Kauno r. sav., Čekiškė, Amatininkų g. 3</t>
  </si>
  <si>
    <t>Ūkinis pastatas, 5297-4038-8034; Kauno r. sav., Čekiškė, Amatininkų g. 3</t>
  </si>
  <si>
    <t>Pastatas, 5296-8027-5010 Čekiškė, Dubysos g. 1</t>
  </si>
  <si>
    <t>Ūkinis pastatas, 5296-8027-5021, Čekiškė,  Dubysos g. 1</t>
  </si>
  <si>
    <t>Kiti inžineriniai statiniai - kiemo statiniai, 5296-8027-5032, Čekiškė, Dubysos g. 1</t>
  </si>
  <si>
    <t>Mokyklos pastatas, 5200-0033-4017, su kitais inžineriniais statiniais – kiemo statiniais (kiemo aikštele b1,b2,b3, kanalizacijos šuliniu k1 iki k7; k8 iki k12 – 12vnt., atliekų duobe k13, tvora t1,t2,t3, vandens rezervuaru, dūmtraukiu), 5200-0033-4046; Liučiūnų k., Sodų g. 2</t>
  </si>
  <si>
    <t>Katilinės pastatas, 5200-0033-4028, Liučiūnų k., Sodų g. 2</t>
  </si>
  <si>
    <t>Ūkinis pastatas, 5200-0033-4039,  Liučiūnų k., Sodų g. 2</t>
  </si>
  <si>
    <t>Mokykla, unikalus Nr. 5292-4004-8011, šifras 1C3p; Čekiškė, Mokyklos g. 14</t>
  </si>
  <si>
    <t>Mokykla, unikalus Nr. 5292-4004-8055; Čekiškė, Mokyklos g. 14, 516,85 nugriautas</t>
  </si>
  <si>
    <t>Ūkinis pastatas, unikalus Nr.5292-4004-8066, šifras 5I1p; Čekiškė, Mokyklos g. 12</t>
  </si>
  <si>
    <t>Ūkinis pastatas, unikalus Nr. 5292-4004-8077, šifras 6I1p; Čekiškės mstl., Mokyklos g. 12, nugriautas 6,00</t>
  </si>
  <si>
    <t>Ūkinis pastatas, unikalus Nr. 5292-4004-8100, šifras 9I1ž; Čekiškės mstl., Mokyklos g. 12, nugriautas 49 kv. m</t>
  </si>
  <si>
    <t xml:space="preserve">Ūkinis pastatas, unikalus Nr.5292-4004-8099, šifras 8I1p; </t>
  </si>
  <si>
    <t>Negyvenamosios patalpos, 5298-0034:1014:0004, 1D2p: R-10 iki R-18; R-22; R-23; nuo 4-2 iki 4-37; su 1/2 4-1/8,93 Čekiškė, L. Markelio g. 5</t>
  </si>
  <si>
    <t>VšĮ Vilkijos pirminės sveikatos priežiūros centras, 2020-05-07 iki 2040-04-08 Nr. S-428</t>
  </si>
  <si>
    <t>Pastatas-katilinė, unikalus Nr. 5298-0034-1086, Čekiškė, L. Markelio g. 5</t>
  </si>
  <si>
    <t>Pastatas-garažas, unikalus Nr. 5298-0034-1053, Čekiškė, L. Markelio g. 5</t>
  </si>
  <si>
    <t xml:space="preserve">6. </t>
  </si>
  <si>
    <t>Negyvenamosios patalpos, 5298-0034-1014:0004; Čekiškės, L. Markelio g. 5</t>
  </si>
  <si>
    <t>Butas su rūsiu, 5298-0034-1014:0001, Čekiškė, L. Markelio g. 5-2</t>
  </si>
  <si>
    <t xml:space="preserve">Pastatas - Kauno rajono Vilkijos kultūros centro Čekiškės laisvalaikio salė, 5296-5027-9019, Čekiškė, Ateities g. 42                                      </t>
  </si>
  <si>
    <t>Ūkio pastatas, 4400-0321-1301, Čekiškė, Ateities g. 42</t>
  </si>
  <si>
    <t>Pagalbinio ūkio pastatas, 4400-2626-5385, Čekiškė, Naujojoje g. 18</t>
  </si>
  <si>
    <t>Pagalbinio ūkio pastatas, 4400-2626-5409, Čekiškė, Naujojoje g. 18</t>
  </si>
  <si>
    <t>Domeikavos seniūnija</t>
  </si>
  <si>
    <t xml:space="preserve">Mokyklos pastatas (4400-0446-4880) su kitais  statiniais (inžineriniais) – kiemo statiniais (kiemo aikštele), 4400-0446-7083 Voškonių k., Taikos g. 1A </t>
  </si>
  <si>
    <t>Kauno r. Eigirgalos vaikų darželis, 2020-06-16 Nr. S-649</t>
  </si>
  <si>
    <t>Negyvenamoji patalpa - negyvenamosios patalpos,  5297-9029-9011:0035, patalpų indeksai: 1-129/2,53; 1-130/1,85; 1-131/11,95; 1-132/17,29; 1-133/17,29; 1-134/11,95; 1-135/1,85; 1-136/2,53; 1-136a/9,45 Kauno r. sav., Domeikavos sen., Domeikavos k., Neries g. 16</t>
  </si>
  <si>
    <t>Kauno rajono savivaldybės administracija 2018-07-17 Nr. NA-27,  įregistruota 2018-07-26</t>
  </si>
  <si>
    <t xml:space="preserve">Pastatas - lopšelis-darželis; 4400-0206-0677,  Domeikavos k., Neries g. 18         </t>
  </si>
  <si>
    <t xml:space="preserve">Pastatas - stoginė; 4400-0206-0688, Domeikavos k., Neries g. 18 </t>
  </si>
  <si>
    <t xml:space="preserve">Pastatas - stoginė; 4400-0206-0711, Domeikavos k., Neries g. 18  </t>
  </si>
  <si>
    <t xml:space="preserve">Pastatas - stoginė, 4400-0206-0733, Domeikavos k., Neries g. 18 </t>
  </si>
  <si>
    <t>Pastatas  - mokykla, 5296-5016-7010, patalpos nuo R-1 iki R-8, P-1 iki P-18; 1-1 iki 1-35; 1-54 iki 1-83; 2-1 iki 2-45; 3-1 iki 3-13, Domeikavos k., Bažnyčios g. 3</t>
  </si>
  <si>
    <t>Kultūros paskirties priestatas, 5296-5016-7010, patalpų indeksai nuo 1-36 iki 1-53</t>
  </si>
  <si>
    <t>Kauno r. Ramučių kultūros centras, 2018-12-11 Nr. S-1111</t>
  </si>
  <si>
    <t xml:space="preserve">Pastatas- darželis; 4400-0363-0311, Voškonių k., Jaunystės g. 3               </t>
  </si>
  <si>
    <t>Negyvenamoji patalpa - patalpos, 5296-5019-0019:0002, 1-1; 1-2; 1-18; nuo 1-20 iki 1-24; 1-36; nuo 1-61 iki 1-63; nuo 1-67 iki 1-73, iš jų k. c. naudojasi šifrai nuo 1-20 iki 1-24; 1-63; 1-67; 1-68; 1-70; 1-71, 1-72, 1-73; Voškonių k., Taikos g. 3</t>
  </si>
  <si>
    <t xml:space="preserve">Pastatas-fortas 5299-2059-2014, Domeikavos k., Parko g. </t>
  </si>
  <si>
    <t>VšĮ Kauno tvirtovės parkas 2018-05-28 iki 2028-05-28 Nr. S-523, įregistruota 2018-06-05</t>
  </si>
  <si>
    <t xml:space="preserve">Pastatas-fortas  5299-2059-2025, Domeikavos k., Parko g. </t>
  </si>
  <si>
    <t xml:space="preserve">Pastatas-fortas 5299-2059-1017, Domeikavos k., Sodų g. </t>
  </si>
  <si>
    <t>Negyvenamoji patalpa - ambulatorija unikalus Nr. 4400-0489-1068:8095, patalpų indeksai nuo 5-1 iki 5-20, su b. n. pat. 15,36 kv. m; Domeikavos k., Neries g. 2-3</t>
  </si>
  <si>
    <t>VšĮ Pakaunės pirminės sveikatos priežiūros centras patalpų indeksai nuo 5-1 iki 5-20, su b. n. pat. 15,36 kv. m 2020-04-24 iki 2040-04-08 Nr. S-380, įregistruota 2020-06-05</t>
  </si>
  <si>
    <t>Ežerėlio seniūnija</t>
  </si>
  <si>
    <t>Pastatas - gyvenamasis  namas, 5295-5003-1017, su kiemo statiniais, 4400-0558-1760, Ežerėlis, S. Nėries g. 3</t>
  </si>
  <si>
    <t>Slaugos namų pastatas,  5295-3002-8014,  Ežerėlis, S. Nėries g. 4</t>
  </si>
  <si>
    <t>Kauno rajono savivaldybės administracija 2018-07-17 Nr. NA-27, įregistruota 2018-07-26</t>
  </si>
  <si>
    <t>Lavoninės pastatas, 5295-3002-8036,   Ežerėlis, S. Nėries g. 4</t>
  </si>
  <si>
    <t>Sandėlio pastatas,  5295-3002-8047, Ežerėlis, S. Nėries g. 4</t>
  </si>
  <si>
    <t>Skalbyklos pastatas, 5295-3002-8058, Ežerėlis, S. Nėries g. 4</t>
  </si>
  <si>
    <t>Kiti inžineriniai - kiemo statiniai, 5295-3002-8088,   Ežerėlis, S. Nėries g. 4</t>
  </si>
  <si>
    <t>Negyvenamoji patalpa - garažas,  5295-3002-8074:0002,  Ežerėlis, S. Nėries g. 4-2</t>
  </si>
  <si>
    <t>Negyvenamoji patalpa - garažas,  5295-3002-8074:0004, Ežerėlis, S. Nėries g. 4-4</t>
  </si>
  <si>
    <t>Negyvenamoji patalpa - garažas,  5295-3002-8074:0003, Ežerėlis, S. Nėries g. 4-3</t>
  </si>
  <si>
    <t>Ambulatorijos pastatas, 5295-3002-8025,  Ežerėlis, Kauno g. 27</t>
  </si>
  <si>
    <t>Negyvenamoji patalpa - garažas, 5295-3002-8074:0001, G-1, Ežerėlis, S. Nėries g. 4-1</t>
  </si>
  <si>
    <t>Negyvenamoji patalpa- biblioteka,  4400-0475-1657:6107, Ežerėlis, Liepų g. 3-8</t>
  </si>
  <si>
    <t>Pastatas-vaikų darželis, 5295-5002-8012,  su kitais inžineriniais statiniais-kiemo statiniais, 5295-5002-8034,  Ežerėlis, Liepų g. 6</t>
  </si>
  <si>
    <t>Pastatas-kiemo rūsys, 5295-5002-8023,   Ežerėlis, Liepų g. 6</t>
  </si>
  <si>
    <t xml:space="preserve">Pastatas-kultūros namai; 5295-5002-1016,  Ežerėlis, Kauno g. 21    </t>
  </si>
  <si>
    <t xml:space="preserve">Kiti statiniai,  5295-5002-1020, Ežerėlis, Kauno g. 21    </t>
  </si>
  <si>
    <t xml:space="preserve">Pastatas - lopšelis-darželis; 5298-9004-1014, Ežerėlis, Kauno g. 20B </t>
  </si>
  <si>
    <t>Kiti statiniai (inžineriniai) - kiemo statiniai (pavėsinė 2I1p, 3I1p, 4I1p, 5I1p, 6I1p, 7I1p, tvora t1, t2, t3, aikštelės b1, b2, b3) 5298-9004-1020, Ežerėlis, Kauno g. 20B</t>
  </si>
  <si>
    <t xml:space="preserve">Pastatas - mokykla;  5295-3002-7017, Ežerėlis, Kauno g. 19               </t>
  </si>
  <si>
    <t xml:space="preserve">Kauno r. Ežerėlio pagrindinė mokykla,  2012-01-10 Nr. S-14,  įregistruota 2012-03-20 </t>
  </si>
  <si>
    <t xml:space="preserve">Pastatas-katilinė; 5295-3002-7039,  Ežerėlis, Kauno g. 19 </t>
  </si>
  <si>
    <t xml:space="preserve">Pastatas - garažas;  5295-3002-7046, Ežerėlis, Kauno g. 19  </t>
  </si>
  <si>
    <t xml:space="preserve">Pastatas - valgykla; 5295-3002-7050, Ežerėlis, Kauno g. 19 </t>
  </si>
  <si>
    <t xml:space="preserve">Pastatas - šilumos mazgas; 5295-3002-7060,  Ežerėlis, Kauno g. 19 </t>
  </si>
  <si>
    <t xml:space="preserve">Pastatas - ūkio pastatas; 4400-0333-0458,  Ežerėlis, Kauno g. 19 </t>
  </si>
  <si>
    <t xml:space="preserve">Pastatas - ūkio pastatas;   4400-0333-0490,  Ežerėlis, Kauno g. 19 </t>
  </si>
  <si>
    <t xml:space="preserve">Kiti statiniai (inžineriniai) - kiemo statiniai (tvora, bėgimo takas, universali žaidimų aikštelė, futbolo aikštė, kiemo aikštelė, šulinys, kanalizacijos šuliniai - 11 vnt.); 4400-0333-0536,  Ežerėlis, Kauno g. 19 </t>
  </si>
  <si>
    <t>Garliavos apylinkių seniūnija</t>
  </si>
  <si>
    <t>Pastatas-bendruomenės namai; 5298-8005-5012 su kitais inžineriniais statiniais - kiemo statiniais, 4400-1755-6332, kitais inžineriniais tinklais - kitais statiniais (kiemo aikštele b2, b3b, b4) 4400-3156-3554, Kauno r. sav., Garliavos apyl. sen., Juragių k., Girininkų g. 6</t>
  </si>
  <si>
    <t>Ūkio pastatas Kauno r. sav., Garliavos apyl. sen., Juragių k., Girininkų g. 6</t>
  </si>
  <si>
    <t>Pastatas lopšelis-darželis; 5298-6009-0013; Teleičių k., Vasario 16-osios g. 17</t>
  </si>
  <si>
    <t>Kiti statiniai (inžineriniai) - kiemo statiniai (pavėsinė p1, p2, p3, p4, p5, p6, tvora t1, t2, t3, t4, kiemo aikštelė b1, b2, b3, kanalizacijos šuliniai - 23 vnt.); 5298-6009-0024</t>
  </si>
  <si>
    <t xml:space="preserve">Pastatas lopšelis-darželis;  5297-2014-1013,  Kauno r., Garliavos apyl. sen., Ilgakiemio k., Pajiesio g. 3 </t>
  </si>
  <si>
    <t xml:space="preserve">Patalpa pradinės mokyklos patalpų pastate; 4400-0428-1769:9364, Kauno r., Garliavos apyl. sen., Ilgakiemio k., Pajiesio g. 5-1   </t>
  </si>
  <si>
    <t>Pastatas - ūkinis pastatas; 5297-4017-7028; Kauno r., Garliavos apyl. sen., Ilgakiemio k., Pajiesio g. 5</t>
  </si>
  <si>
    <t>Pastatas - kultūros namai; 5297-2014-3019, Kauno r., Garliavos apyl. sen., Ilgakiemio k., Pajiesio g. 1</t>
  </si>
  <si>
    <t>Kauno r. Ilgakiemio mokykla-darželis, 2-1 iki 2-5, 2020-06-17 iki 2025-06-01 Nr. S-659</t>
  </si>
  <si>
    <t xml:space="preserve">Pastatas-fortas,  5288-9000-3016, Kauno r. sav., Garliavos apyl. sen., Seniavos k., Titnago g. 23 </t>
  </si>
  <si>
    <t>Pastatas-fortas 5288-9000-3027, Kauno r., Garliavos apyl. sen., Seniavos k., Seniavos g. 1B</t>
  </si>
  <si>
    <t>Pastatas-fortas 5293-9005-1010, Kauno r., Garliavos apyl. sen., Teleičių k.</t>
  </si>
  <si>
    <t>Garliavos  seniūnija</t>
  </si>
  <si>
    <t>Pastatas - Kauno rajono krizių centras, 5293-7001-0018, Garliava, Vytauto g. 68</t>
  </si>
  <si>
    <t xml:space="preserve">Priešgaisrinės gelbėjimo tarnybos pastatas, 5297-1005-4034, Kauno r., Garliava, S. Lozoraičio g. 17D  </t>
  </si>
  <si>
    <t xml:space="preserve">Priešgaisrinis apsaugos ir gelbėjimo departamentas prie VRM 2008-10-29                Nr. S-942 </t>
  </si>
  <si>
    <t xml:space="preserve">kiemo aikštelė, 4400-0397-6398, Kauno r.,  Garliava, S. Lozoraičio g. 17D  </t>
  </si>
  <si>
    <t xml:space="preserve">Sporto ir sveikatingumo kompleksas, 4400-2177-9153, Garliava, Vasario 16-osios g. 8 </t>
  </si>
  <si>
    <t xml:space="preserve">vandentiekio tinklai, 4400-2178-6414, Garliava, Vasario 16-osios g. 8 </t>
  </si>
  <si>
    <t>218,65 m</t>
  </si>
  <si>
    <t>nuotekų šalinimo tinklai Garliava, Vasario 16-osios g. 8, 4400-2178-6425</t>
  </si>
  <si>
    <t>85,98 m</t>
  </si>
  <si>
    <t xml:space="preserve">Pastatas-mokykla; 5297-4045-5016, Garliava, Vasario 16-osios g. 8                         </t>
  </si>
  <si>
    <t xml:space="preserve">Kiemo statiniai (tvora t1, aikštelė b1, b2);  5297-4045-5027, Kauno r., Garliava, Vasario 16-osios g. 8              </t>
  </si>
  <si>
    <t xml:space="preserve">Kiemo statiniai (stadionas b3), 4400-1102-8447, Kauno r., Garliava, Vasario 16-osios g. 8   </t>
  </si>
  <si>
    <t>Negyvenamosios patalpos (Garliavos kultūros centro pastate), 4400-0451-7642:3097 Kauno r., Garliavos m., Liepų g. 17</t>
  </si>
  <si>
    <t>Kauno r. Jonučių darželis, patalpos nuo 8-1 iki 8-18, R-1, R-2, 2012-01-24 Nr. S-42, įregistruota 2012-04-25</t>
  </si>
  <si>
    <t xml:space="preserve">Pastatas lopšelis-darželis; 5297-0005-5016, Kauno r., Garliava, S. Lozoraičio g. 5A </t>
  </si>
  <si>
    <t xml:space="preserve">Pastatas - lopšelis-darželis; 5297-0005-5027,  Kauno r., Garliava, S. Lozoraičio g. 5A  </t>
  </si>
  <si>
    <t xml:space="preserve">Pastatas - ūkio pastatas; 4400-0353-9092, Kauno r., Garliava, S. Lozoraičio g. 5A </t>
  </si>
  <si>
    <t xml:space="preserve">Pastatas - kiemo rūsys;  4400-0353-9135, Kauno r., Garliava, S. Lozoraičio g. 5A      </t>
  </si>
  <si>
    <t xml:space="preserve">Kiti statiniai (inžineriniai) - kiemo statiniai (stoginės 4I1p, 5I1p, 6I1p, baseinas, tvora, aikštelė), 4400-0353-9168, Kauno r., Garliava, S. Lozoraičio g. 5A </t>
  </si>
  <si>
    <t xml:space="preserve">Pastatas - mokykla; 5293-1000-3019, Kauno r., Garliava, Vytauto g. 4    </t>
  </si>
  <si>
    <t>Pastatas - garažas-katilinė; 5293-1000-3026, Kauno r., Garliava, Vytauto g. 4</t>
  </si>
  <si>
    <t>Ūkinis pastatas; 5293-1000-3030, Kauno r., Garliava, Vytauto g. 4</t>
  </si>
  <si>
    <t>Ūkinis pastatas; 5293-1000-3051, Kauno r., Garliava, Vytauto g. 4</t>
  </si>
  <si>
    <t xml:space="preserve"> Kiti statiniai (inžineriniai)-kiemo statiniai (kiemo aikštelė, bėgimo takas, krepšinio aikštelė, tvora), 4400-0275-3740, Kauno r., Garliava, Vytauto g. 4</t>
  </si>
  <si>
    <t xml:space="preserve">Pastatas-mokykla;  4400-0361-4508, Alšėnų sen., Girininkų I k., Mokyklos g. 7                                </t>
  </si>
  <si>
    <t xml:space="preserve">Lauko tualetas;  4400-0361-4526, Alšėnų sen., Girininkų I k., Mokyklos g. 7     </t>
  </si>
  <si>
    <t>Kiemo statiniai (šuliniai 2 vnt.,  kiemo aikštelė), 4400-0361-4530, Alšėnų sen., Girininkų I k., Mokyklos g. 7</t>
  </si>
  <si>
    <t>Universali dirbtinės dangos sporto aikštelė Kauno r., Garliavos m., Vytauto g. 4</t>
  </si>
  <si>
    <t xml:space="preserve">Meno mokyklos pastatas, 5288-0000-3019, Garliava, Vytauto g. 54 </t>
  </si>
  <si>
    <t>Negyvenamosios patalpos, 4400-1786-0661:7802,  Garliava, S. Lozoraičio g. 9</t>
  </si>
  <si>
    <t>Darželio pastatas, 5295-8003-3014, Garliava, Liepų g. 15</t>
  </si>
  <si>
    <t>Kiemo statiniai, 5295-8003-3025, Garliava, Liepų g. 15</t>
  </si>
  <si>
    <t>SBĮ Kauno rajono savivaldybės viešoji biblioteka                        2017-07-14 Nr. S-698,  2017-08-16</t>
  </si>
  <si>
    <t>Katilinės pastatas, 5298-5003-8020, Garliava, Vytauto g. 21</t>
  </si>
  <si>
    <t>Ūkinis pastatas, 5298-5003-8030, Garliava, Vytauto g. 21</t>
  </si>
  <si>
    <t>Garažo pastatas, 5298-5003-8041, Garliava, Vytauto g. 21</t>
  </si>
  <si>
    <t>Pastatas - įstaiga, 5297-0007-2017,  Garliava, Vytauto g. 62</t>
  </si>
  <si>
    <t>Pastatas - garažas - dirbtuvės, 4400-1710-3263, Garliava, Vytauto g. 62</t>
  </si>
  <si>
    <t>Kauno rajono savivaldybės administracija 2018-06-08 Nr. NA-24</t>
  </si>
  <si>
    <t>Pastatas, 5293-7001-0029, Garliava, A. Baranausko g. 1</t>
  </si>
  <si>
    <t>Kauno rajono savivaldybės administracija 2018-07-17 Nr. NA-27</t>
  </si>
  <si>
    <t>19.</t>
  </si>
  <si>
    <t>Negyvenamoji patalpa -psichikos dienos centras, 5297-7005-8018:0001, Garliava, Vytauto g. 60-2</t>
  </si>
  <si>
    <t>20.</t>
  </si>
  <si>
    <t>Negyvenamoji patalpa - psichikos dienos centras, 4400-2602-1021:3407, Garliava, Vytauto g. 60-3</t>
  </si>
  <si>
    <t>21.</t>
  </si>
  <si>
    <t>Negyvenamoji patalpa - greitosios medicinos pagalbos stotis, 4400-4889-5856:4303, Garliava, Vytauto g. 57A-1</t>
  </si>
  <si>
    <t>Negyvenamoji patalpa - administracinės ir gydymo patalpos, 4400-4938-9877:2206, Garliava, Vytauto g. 57A-2</t>
  </si>
  <si>
    <t>22.</t>
  </si>
  <si>
    <t>Garažo pastatas, 5289-5000-2048, G-1 iki G-9,  Garliava, Vytauto g. 61</t>
  </si>
  <si>
    <t>23.</t>
  </si>
  <si>
    <t>Ligoninės pastatas, 5289-5000-2078,  Garliava, Vytauto g. 61</t>
  </si>
  <si>
    <t>24.</t>
  </si>
  <si>
    <t>Katilinės pastatas, 5289-5000-2091, Garliava, Vytauto g. 61</t>
  </si>
  <si>
    <t>Katilinės pastatas, 5289-5000-2059, Garliava, Vytauto g. 61</t>
  </si>
  <si>
    <t>25.</t>
  </si>
  <si>
    <t>Negyvenamoji patalpa - poliklinika su bendro naudojimo patalpomis P-39 (1/2 nuo 21,82 kv. m), P-10 (1/2 nuo 5,74 kv. m, 1-13 (1/2 nuo 17,84 kv. m), 5295-5001-3019:0002, bendro naudpojimo patalpų 22,70 kv. m, Garliava, Vytauto g. 63-2</t>
  </si>
  <si>
    <t>26.</t>
  </si>
  <si>
    <t>Negyvenamoji patalpa - poliklinika su bendro naudojimo patalpomis P-39 (1/2 nuo 21,82 kv. m), P-10 (1/2 nuo 5,74 kv. m, 1-13 (1/2 nuo 17,84 kv. m), 5295-5001-3019:0002, bendro naudpojimo patalpų 22,70 kv. m,  5295-5001-3019:0001,  Garliava, Vytauto g. 63-1</t>
  </si>
  <si>
    <t>27.</t>
  </si>
  <si>
    <t>Ūkinis pastatas, 5295-5001-3032, Garliava, Vytauto g. 65</t>
  </si>
  <si>
    <t>Kauno rajono savivaldybės administracija 2019-03-22 perdavimo-priėmimo aktas Nr. NA-8, įregistruota 2019-04-01</t>
  </si>
  <si>
    <t>Kačerginės seniūnija</t>
  </si>
  <si>
    <t xml:space="preserve">Pastatas - mokykla; 5296-5008-1013, Kauno r., Kačerginės mstl., J. Janonio g. 31                                                     </t>
  </si>
  <si>
    <t>Kauno rajono savivaldybės viešoji biblioteka, 5296-5008-1013; 1-7; 1-8; 1-18; 1-19; 1-20; 1-20a; 1-58;  2017-01-09 iki 2030-06-01 Nr. S-18</t>
  </si>
  <si>
    <t xml:space="preserve">Katilinė; 5296-5008-1024, Kauno r., Kačerginės mstl., J. Janonio g. 31        </t>
  </si>
  <si>
    <t xml:space="preserve">Kiemo statiniai (šulinys, kiemo aikštelė, fontanas, stoginė); Kauno r., Kačerginės mstl., J. Janonio g. 31           </t>
  </si>
  <si>
    <t xml:space="preserve">Pastatas-darželis; 5296-7005-5011, Kauno r., Kačerginės mstl., V. Mykolaičio-Putino g. 35           </t>
  </si>
  <si>
    <t xml:space="preserve">Pastatas-kiemo rūsys; 5296-7005-5022, Kauno r., Kačerginės mstl., V. Mykolaičio-Putino g. 35   </t>
  </si>
  <si>
    <t xml:space="preserve">Kiti statiniai (inžineriniai)-kiemo statiniai (kiemo aikštelė b1, b2,tvora t1, t2, t3, t4, kanalizacijos šulinius k1, k2, k3-3 vnt.), 5296-7005-5033, Kauno r., Kačerginės mstl., V. Mykolaičio-Putino g. 35 </t>
  </si>
  <si>
    <t>Kiti inžineriniai statiniai, 4400-2958-0550</t>
  </si>
  <si>
    <t>Administracinis pastatas, unikalus Nr. 5293-9001-4016, su kiemo statiniais, unikalus Nr. 5293-9001-4027, Kauno r. sav., Kačerginė, J. Janonio g. 86</t>
  </si>
  <si>
    <t>Kauno rajono savivaldybės administracija 2018-06-08 Nr. NA-24, įregistruota 2018-06-19</t>
  </si>
  <si>
    <t>Pastatas-Tualetas, 4400-1084-1417, Kačerginė, J. Biliūno g. 14B</t>
  </si>
  <si>
    <t>Karmėlavos seniūnija</t>
  </si>
  <si>
    <t xml:space="preserve">Pastatas-mokykla; unikalus Nr. 5296-4020-0010, Kauno r., Karmėlavos mstl., Vilniaus g. 67                    </t>
  </si>
  <si>
    <t xml:space="preserve">Pastatas-garažas; unikalus Nr. 5296-4020-0020, Kauno r., Karmėlavos mstl., Vilniaus g. 67                  </t>
  </si>
  <si>
    <t xml:space="preserve">Kiti statiniai (inžineriniai) - kiemo statiniai (vandens saugykla, rezervuaras, tvora, kanalizacijos šuliniai 17 vnt., kiemo aikštelė), unikalus Nr. 5296-4020-0042, Kauno r., Karmėlavos mstl., Vilniaus g. 67                </t>
  </si>
  <si>
    <t xml:space="preserve">Pastatas-darželis; 5298-8011-3017; Kauno r., Karmėlavos mstl., Vilniaus g. 71                 </t>
  </si>
  <si>
    <t xml:space="preserve">Kiti statiniai (inžineriniai) - kiemo statiniai (kiemo aikštelė b1, b2, tvora t1, t2, t3, t4, pavėsinės-2I1p, 3I1p, 4I1p, 5I1p, 6I1p); 4400-0639-0785, Kauno r., Karmėlavos mstl., Vilniaus g. 71                 </t>
  </si>
  <si>
    <t xml:space="preserve">Pastatas - kultūros namai, 5200-0056-1016, Kauno r., Karmėlavos sen., Ramučių k., Centrinė g. 26C  </t>
  </si>
  <si>
    <t>Negyvenamoji patalpa - administracinės patalpos, unikalus Nr. 5298-9013-9018:0001, Kauno r. sav., Karmėlava, Vilniaus g. 65A-2</t>
  </si>
  <si>
    <t>Negyvenamoji patalpa - administracinės patalpos, unikalus Nr. 4400-0214-8170:3922, Kauno r. sav., Karmėlava, Vilniaus g. 65A-1</t>
  </si>
  <si>
    <t>Kulautuvos seniūnija</t>
  </si>
  <si>
    <t xml:space="preserve">Pastatas-mokykla; 5296-5008-8016, Kauno r., Kulautuva, Lelijų g. 15                                             </t>
  </si>
  <si>
    <t xml:space="preserve">Pastatas-katilinė; 5296-5008-8027, Kauno r., Kulautuva, Lelijų g. 15          </t>
  </si>
  <si>
    <t xml:space="preserve">Kiti statiniai (inžineriniai) - kiemo statiniai (šulinys, rezervuaras, giluminis gręžinys, tvora, kiemo aikštelė); 5296-5008-8038; Kauno r., Kulautuva, Lelijų g. 15   </t>
  </si>
  <si>
    <t xml:space="preserve">Pastatas-darželis; 5297-8007-0015, Kauno r., Kulautuvos mstl., Tulpių g. 2     </t>
  </si>
  <si>
    <t xml:space="preserve">Pastatas- katilinė; 5297-8007-0026;  Kauno r., Kulautuvos mstl., Tulpių g. 2                    </t>
  </si>
  <si>
    <t>Kiti statiniai (inžineriniai)-kiemo statiniai (kiemo aikštelė, tvora, 3 stoginės), 5297-8007-0037, Kulautuvos mstl., Tulpių g. 2</t>
  </si>
  <si>
    <t xml:space="preserve">Kultūros namų pastatas, 5200-0006-6014, Kulautuvos mstl., Akacijų al. 32A </t>
  </si>
  <si>
    <t>Pastatas - sanatorija, 5293-9001-8016, su kiemo statiniais (kiemo aikštele, šuliniu), 5293-9001-8027, Kauno r. sav., Kulautuva, Poilsio g. 5</t>
  </si>
  <si>
    <t>Pastatas - įstaiga, 5293-8002-7010, su kitais statiniais (inžineriniais) - kiemo statiniais, 5293-8002-7021, Kauno r. sav., Kulautuvos mstl., Akacijų al. 33</t>
  </si>
  <si>
    <t>Kelias – automobilių stovėjimo aikštelė ASA2 su keliu privažiuoti unikalus Nr. 4400-2913-9232</t>
  </si>
  <si>
    <t>Kelias – automobilių stovėjimo aikštelė ASA1 su keliu privažiuoti unikalus Nr. 4400-2913-9195, Kulautuva</t>
  </si>
  <si>
    <t>Gelbėjimo stotis su medicinos punktu (unikalus Nr. 4400-2939-6794, pažymėjimas plane 1L1g, Kulautuva, Pamario g. 18</t>
  </si>
  <si>
    <t>WC su dušais (konteineris) (unikalus Nr. 4400-2939-6894, pažymėjimas plane 2L1g, Kualutuva, Pamario g. 18</t>
  </si>
  <si>
    <t>Lapių seniūnija</t>
  </si>
  <si>
    <t xml:space="preserve">Pastatas - darželis; 5298-5011-7014;  Lapės, Mokyklos g. 4              </t>
  </si>
  <si>
    <t xml:space="preserve">Pastatas - mokykla; 5298-8040-4015;   Lapės, A. Merkio g. 3  su vandnetiekio tinklais, unikalus Nr. 4400-0379-9160                                                    </t>
  </si>
  <si>
    <t xml:space="preserve">Kiemo statiniai (drenažo šul.10 vnt., aikštelė, tvora); 5298-8040-4026; Lapės, Merkio g. 3         </t>
  </si>
  <si>
    <t>Vandentiekio bokštas, 4400-1007-6429; Lapės, A. Merkio g. 1</t>
  </si>
  <si>
    <t>1/3 stogo</t>
  </si>
  <si>
    <t>Pastatas - įstaiga; 5298-8025-2011; su kiemo statiniais (kiemo aikštele, tvora), 5298-8025-2022;  Lapės, A. Merkio g. 1</t>
  </si>
  <si>
    <t>Pastatas - televizijos bokštas, 4400-1615-3448,  Lapės, A. Merkio g. 1</t>
  </si>
  <si>
    <t>0,45 bokšto</t>
  </si>
  <si>
    <t>0,30 bokšto</t>
  </si>
  <si>
    <t>0,10 bokšto</t>
  </si>
  <si>
    <t>0,15 bokšto</t>
  </si>
  <si>
    <t>Pastatas - sandėlis, 4400-4047-9150; Lapės, A. Merkio g. 1</t>
  </si>
  <si>
    <t>Pastatas - sandėlis, 4400-4047-9127;  Lapės, A. Merkio g. 1</t>
  </si>
  <si>
    <t>Pastatas - priešgaisrinės gelbėjimo stoties tarnybos punktas, Lapės, Mokyklos g. 9A</t>
  </si>
  <si>
    <t>Kiti inžineriniai statiniai - aikštelė, 4400-2566-7278, Lapės, Mokyklos g. 9A</t>
  </si>
  <si>
    <t>Linksmakalnio seniūnija</t>
  </si>
  <si>
    <t>Pastatas darželis-mokykla; 5298-7007-9011; Kauno r., Linksmakalnio sen., Linksmakalnio k., Žalioji g. 14</t>
  </si>
  <si>
    <t>Kiti statiniai (inžineriniai) - kiemo statiniai (pavėsinė 2I1p, 3I1p, 4I1p, 5I1p, 6I1p, 7I1p - 6 vnt., kiemo aikštelė, tvora, baseinas), 4400-0144-1636; Kauno r., Linksmakalnio sen., Linksmakalnio k., Žalioji g. 14</t>
  </si>
  <si>
    <t>Pastatas - sporto salė, 4400-0520-1370, Linksmakalnio k., Liepų g. 3</t>
  </si>
  <si>
    <t>Neveronių seniūnija</t>
  </si>
  <si>
    <t xml:space="preserve">Pastatas - administracinis; 5298-0021-5014; Kauno r., Neveronių sen., Pabiržio k., Keramikų g. 98    </t>
  </si>
  <si>
    <t xml:space="preserve">Pastatas - mokykla; 5298-6046-5014; Kauno r., Neveronių sen., Pabiržio k., Keramikų g. 98    </t>
  </si>
  <si>
    <t xml:space="preserve">Kiemo aikštelė su tvora; 5298-6046-5025; Kauno r., Neveronių sen., Pabiržio k., Keramikų g. 98    </t>
  </si>
  <si>
    <t>Sporto aikštelė su sintetine danga; Kauno r., Neveronių sen., Pabiržio k., Keramikų g. 98</t>
  </si>
  <si>
    <t>Kauno r. Neveronių gimnazija, 2014-12-31              Nr. S-1244</t>
  </si>
  <si>
    <t xml:space="preserve">Pastatas - darželis; 4400-0357-3504; Kauno r., Neveronių k., Bijūnų g. 1               </t>
  </si>
  <si>
    <t xml:space="preserve">Pastatas - katilinė; 4400-3477-6293; Kauno r., Neveronių sen., Pabiržio k., Keramikų g. 98 </t>
  </si>
  <si>
    <t>Negyvenamoji patalpa - ambulatorija; 5298-2032-4018:0022; Kauno r. sav., Neveronių sen., Neveronių k., Šiltnamių g. 6</t>
  </si>
  <si>
    <t>Negyvenamoji patalpa - biblioteka, 5298-2032-4018:0021; Kauno r. sav., Neveronių sen., Neveronių k., Šiltnamių g. 6</t>
  </si>
  <si>
    <t>Katilinės pastatas, 4400-5298-0319; Kauno r. sav., Neveronių k., Kertupio g. 2</t>
  </si>
  <si>
    <t>Raudondvario seniūnija</t>
  </si>
  <si>
    <t xml:space="preserve">Pastatas-mokykla; 5296-8032-0016; Kauno r. sav., Raudondvario k., Atgimimo g. 1         </t>
  </si>
  <si>
    <t xml:space="preserve">Pastatas-gamybinės dirbt.; 4400-0089-0032; Kauno r. sav., Raudondvario k., Atgimimo g. 1      </t>
  </si>
  <si>
    <t>Pastatas - ekspozicijų paviljonas; 4400-2545-4722; Kauno r., Raudondvario sen., Biliūnų k., Raguvos g. 66</t>
  </si>
  <si>
    <t>Pastatas - edukacinė salė su kalve; 4400-2545-4733; Kauno r., Raudondvario sen., Biliūnų k., Raguvos g. 66</t>
  </si>
  <si>
    <t>Pastatas darželis-mokykla; 4400-0254-9580; Kauno r., Raudodvario k., Vyturių g. 2B</t>
  </si>
  <si>
    <t xml:space="preserve"> Kiti statiniai (inžineriniai) - kiemo statiniai (pavėsinė 2I1p, 3I1p, 4I1p, 5I1p, 6I1p, 7I1p, tvora t1, aikštelės b1, b2); 4400-0254-9615; Kauno r., Raudodvario k., Vyturių g. 2B</t>
  </si>
  <si>
    <t xml:space="preserve">Pastatas - darželis; 5296-8021-8013; Kauno r., Raudondvario k., Instituto g. 10A              </t>
  </si>
  <si>
    <t>Kauno r. Raudondvario lopšelis-darželis "Riešutėlis", 2012-02-07 Nr. S-160</t>
  </si>
  <si>
    <t xml:space="preserve">Kiti statiniai (inžineriniai) - kiemo statiniai (pavėsinės 2I1p, 3I1p, 4I1m, tvora, kiemo aikštelė); 4400-0448-2480; Kauno r., Raudondvario k., Instituto g. 10A              </t>
  </si>
  <si>
    <t>Pastatas - kultūros namai; 5297-0033-2029; Raudondvario k., Instituto g. 1 A</t>
  </si>
  <si>
    <t>Negyvenamoji patalpa - ambualtorijos patalpos su bendro naudojimo patalpomis pažymėtomis b-1 (1/2 nuo 2,31 kv. m), b-2 (1/2 nuo 1,56 kv. m); 4400-1164-0367:9426; Kauno r. sav., Raudondvario sen., Raudondvario k., Didžioji g. 1-3</t>
  </si>
  <si>
    <t>Negyvenamoji patalpa su su bendro naudojimo patalpomis pažymėtomis b-1 (1/2 nuo 2,31 kv. m), b-2 (1/2 nuo 1,56 kv. m); 5298-6020-8015:0003; Kauno r. sav., Raudondvario sen., Raudondvario k., Didžioji g. 1-4</t>
  </si>
  <si>
    <t>Dvaro sodybos pilis,  5296-0028-2011; Kauno r. sav., Raudondvario sen., Raudondvario k., Pilies tak. 1</t>
  </si>
  <si>
    <t>Kiti inžineriniai  statiniai - tvora (t1, vartai t2, varteliai t3, atraminė siena t4), 4400-2265-5192, Raudondvario k.,Pilies tak. 1 priklauso pastatui 5296-0028-2011</t>
  </si>
  <si>
    <t>Turizmo informacinis centras; 4400-0534-0110; Kauno r. sav., Raudondvario sen., Raudondvario k., Pilies tak. 1</t>
  </si>
  <si>
    <t>Pastatas - meno inkubatorius; 5287-0000-4012; Kauno r. sav., Raudondvario sen., Raudondvario k., Pilies tak. 1</t>
  </si>
  <si>
    <t>Parodų paviljono pastatas,  5287-0000-9010, Raudondvario k., Pilies tak. 1</t>
  </si>
  <si>
    <t>Transformatorinės pastatas; 4400-2471-0594; Kauno r. sav., Raudondvario sen., Raudondvario k., Instituto g. 22A</t>
  </si>
  <si>
    <t>Kiti inžineriniai statiniai -takas, 4400-2292-6776, Raudondvario sen., Raudondvario k., Pilies takas 1</t>
  </si>
  <si>
    <t>Kauno rajono savivaldybės administracija, 2019-03-22 priėmimo-perdavimo aktas Nr. NA-8</t>
  </si>
  <si>
    <t>Gyvenamasis namas, 5287-0000-8012, iš turtinių vienetų: 5287-0000-8012:0001, 4400-0866-3516:6084; 4400-0866-3618:6085; 5287-0000-8012:0003, 4400-0808-5389:9586; Raudondvario sen., Raudondvario k., Pilies take 3</t>
  </si>
  <si>
    <t>Ringaudų seniūnija</t>
  </si>
  <si>
    <t>Mokyklos pastatas, 5298-5020-2016; Kauno r. sav., Ringaudų sen., Ringaudų k., Gėlių g. 2</t>
  </si>
  <si>
    <t>Pastatas-fortas,  5285-0000-2010, Kauno r., Ringaudų sen., Kazliškių k., Šiltnamių g. 82</t>
  </si>
  <si>
    <t>Kiti inžineriniai statiniai - pėsčiųjų takas, Pyplių k., 4400-5135-9949, plotas 13 kv. m</t>
  </si>
  <si>
    <t>Kiti inžineriniai statiniai - automobilių saugojimo aikštelė, Pyplių k., 4400-5137-9524, plotas 180 kv. m</t>
  </si>
  <si>
    <t>Kiti inžineriniai statiniai - pėsčiųjų takas, Pyplių k., 4400-5136-0026, plotas 107 kv. m</t>
  </si>
  <si>
    <t>Kiti inžineriniai statiniai - automobilių saugojimo aikštelė, Pyplių k., 4400-5132-6313, plotas 127 kv. m</t>
  </si>
  <si>
    <t>Kiti inžineriniai statiniai - pėsčiųjų takai su apžvalgos aikštelėmis ir tilteliais, unikalus Nr. 4400-5132-6324, plotas 1031,80</t>
  </si>
  <si>
    <t>Kiti inžineriniai statiniai - pėsčiųjų takas, Ringaudų k., 4400-5137-4588</t>
  </si>
  <si>
    <t>Butas Ringaudų k., Saulės tak. 14-1, 4400-4384-6388:9414 su žemės sklypu 361/781 žemės sklypo dalimi, unikalus Nr. 4400-2844-7001</t>
  </si>
  <si>
    <t>SBĮ Vaiko gerovės centras "Gynia", 2020-12-29 Nr. S-1397</t>
  </si>
  <si>
    <t>Rokų seniūnija</t>
  </si>
  <si>
    <t>Pastatas - darželis-mokykla; 5297-3054-0013;  Kauno r., Rokų k., Nemuno g. 16A</t>
  </si>
  <si>
    <t>Kiemo statiniai (inžineriniai) - kiemo aikštelė su tvora; 5297-3054-0024; Kauno r., Rokų k., Nemuno g. 16A</t>
  </si>
  <si>
    <t>Pastatas-katilinė; 4400-3648-7302; Kauno r., Rokų k., Nemuno g. 16A</t>
  </si>
  <si>
    <t xml:space="preserve">Administracinis pastatas, 5297-0036-1010, su kiemo statiniais (kiemo aikštele, šuliniu, kanalizacijos šuliniais), 5297-0036-1031; Kauno r. sav., Rokų sen., Rokų k., 
Nemuno g. 14
</t>
  </si>
  <si>
    <t>Ūkio pastatas, 4400-0450-7513, Kauno r. sav., Rokų sen., Girininkų k., Knygnešio P. Varkalos g. 26</t>
  </si>
  <si>
    <t>Sporto aikštelė  Kauno r. sav., Rokų sen., Girininkų k., Knygnešio P. Varkalos g. 26</t>
  </si>
  <si>
    <t>Samylų seniūnija</t>
  </si>
  <si>
    <t xml:space="preserve">Pastatas - mokykla; 5296-0043-3018;  Kauno r., Šlienavos k., Mokyklos g. 13              </t>
  </si>
  <si>
    <t xml:space="preserve">Pastatas - katilinė; 5296-0043-3038; Kauno r., Šlienavos k., Mokyklos g. 13               </t>
  </si>
  <si>
    <t xml:space="preserve">Pastatas - sandėlis; 5296-0043-3029;  Kauno r., Šlienavos k., Mokyklos g. 13               </t>
  </si>
  <si>
    <t xml:space="preserve">Pastatas - darželis; 5200-0045-6010; Kauno r., Samylų sen., Girionių k., Liepų g. 13A             </t>
  </si>
  <si>
    <t xml:space="preserve">Kiti statiniai (inžineriniai) - kiemo statiniai (kiemo aikštelė, tvora, šuliniai-14 vnt., pavėsinės-8 vnt.) </t>
  </si>
  <si>
    <t xml:space="preserve">Pastatas - kultūros namai; 5200-0054-2012; Kauno r. sav., Samylų sen., Šlienavos k., J. Biliūno g. 106                                          </t>
  </si>
  <si>
    <t xml:space="preserve">kiti inžineriai statiniai - kiemo statiniai, 5200-0054-2042; Kauno r. sav., Samylų sen., Šlienavos k., J. Biliūno g. 106     </t>
  </si>
  <si>
    <t xml:space="preserve">Admistracinis pastatas, 5295-8028-4017; su kiemo statiniais (aikštele, šuliniu, atramine sienele), 5295-8028-4048; Kauno r. sav., Samylų sen., Šlienavos k., 
J. Biliūno g. 20
</t>
  </si>
  <si>
    <t>Pastatas - garažas, 5295-8028-4028; Kauno r. sav., Samylų sen., Šlienavos k., J. Biliūno g. 20</t>
  </si>
  <si>
    <t>Ūkinis pastatas; 5295-8028-4039; Kauno r. sav., Samylų sen., Šlienavos k., J. Biliūno g. 20</t>
  </si>
  <si>
    <t>Negyvenamoji patalpa - patalpos; 4400-0626-3858:2602; Kauno r. sav., Samylų sen., Girionių k., Liepų g. 5</t>
  </si>
  <si>
    <t>Gyvenamasis pastatas unikalus Nr. 5200-2019-3016; Samylų sen., Girionių k., Užuovėjos g. 7</t>
  </si>
  <si>
    <t>Kauno rajono savivaldybės administracija, 2019-03-22 perdavimo-priėmimo aktas Nr. NA-8</t>
  </si>
  <si>
    <t>Taurakiemio seniūnija</t>
  </si>
  <si>
    <t xml:space="preserve">Pastatas - mokykla;  4400-0453-7098; Piliuonos k., Taikos pl. 54        </t>
  </si>
  <si>
    <t xml:space="preserve">Pastatas - katilinė;  4400-0453-7213, Piliuonos k., Taikos pl. 54 </t>
  </si>
  <si>
    <t>Pastatas - Piliuonos gimnazija su gydymo patalpomis, 5299-0021-4014 Piliuonos k., T. Masiulio g. 4</t>
  </si>
  <si>
    <t>Kiti statiniai (inžineriniai)-kiemo statiniai (kiemo aikštelė), unikalus Nr. 4400-0459-9620</t>
  </si>
  <si>
    <t xml:space="preserve">Pastatas - mokykla; 5293-4004-2020; Viršužiglio k., Žiglos g. 71                 </t>
  </si>
  <si>
    <t xml:space="preserve">Pastatas -garažas;  5293-4004-2053; Viršužiglio k., Žiglos g. 71  </t>
  </si>
  <si>
    <t xml:space="preserve">Pastatas - ūkinis pastatas; 5293-4004-2064; Viršužiglio k., Žiglos g. 71  </t>
  </si>
  <si>
    <t xml:space="preserve">Pastatas - katilinė; 5293-4004-2031;  Viršužiglio k., Žiglos g. 71  </t>
  </si>
  <si>
    <t xml:space="preserve">Pastatas - siurblinė; 5293-4004-2042; Viršužiglio k., Žiglos g. 71  </t>
  </si>
  <si>
    <t>Negyvenamoji patalpa – administracinės patalpos; 4400-0090-2996:4402; su kiemo statiniais (tvora) unikalus Nr. 5298-6024-0022, Kauno r. sav., Taurakiemio sen., Piliuonos k., T. Masiulio g. 6-1</t>
  </si>
  <si>
    <t>Negyvenamoji patalpa - administracinės patalpos, 5298-6024-0011:0001, Piliuonos k., Masiulio g. 6-2</t>
  </si>
  <si>
    <t>Kiti inžineriniai statiniai – pėsčiųjų takas, 4400-2887-0296; Kauno r. sav., Taurakiemio sen., Piliuonos k., T. Masiulio g. 6</t>
  </si>
  <si>
    <t>Kiti inžineriniai statiniai – lauko estrada, 4400-2887-0213; Kauno r. sav., Taurakiemio sen., Piliuonos k., T. Masiulio g. 6</t>
  </si>
  <si>
    <t>Užliedžių seniūnija</t>
  </si>
  <si>
    <t xml:space="preserve">Pastatas - darželis, 5294-8008-5010, Giraitės k., Akacijų g. 5      </t>
  </si>
  <si>
    <t xml:space="preserve">Pastatas - ūkinis pastatas, 5294-8008-5024,  Giraitės k., Akacijų g. 5      </t>
  </si>
  <si>
    <t xml:space="preserve"> Kiti statiniai (inžineriniai) - kiemo statiniai (kiemo aikštelė, tvora), 5294-8008-5030,  Giraitės k., Akacijų g. 5      </t>
  </si>
  <si>
    <t>Ikimokyklinio ugdymo paskirties pastatas,  4400-4233-0466,  Vijūkų k., A. Šapokos g. 72</t>
  </si>
  <si>
    <t>žemės sklypas,4400-4637-2772, Vijūkų k., A. Šapokos g. 72</t>
  </si>
  <si>
    <t>0,2605  ha (žemė)</t>
  </si>
  <si>
    <t>Vandentiekio tinklų įvadas, 4400-4313-4885, Vijūkų k., A. Šapokos g. 72</t>
  </si>
  <si>
    <t xml:space="preserve">Buitinių nuotekų išvadas, 4400-4313-4896, Vijūkų k., A. Šapokos g. 72 </t>
  </si>
  <si>
    <t>Kiti inžineriniai statiniai - tvora su varteliais,  4400-4946-3352, Vijūkų k., A. Šapokos g. 72</t>
  </si>
  <si>
    <t>Kiti inžineriniai statiniai - aikštelė su takais, 4400-4946-3330, Vijūkų k., A. Šapokos g. 72</t>
  </si>
  <si>
    <t>Kiti inžineriniai statiniai - aikštelė su šaligatviu, 4400-4946-3320, Vijūkų k., A. Šapokos g. 72</t>
  </si>
  <si>
    <t>Žemės sklypas, 4400-4630-8038, Vijūkų k., Ąžuolyno g. 5</t>
  </si>
  <si>
    <t>0,0912 ha</t>
  </si>
  <si>
    <t xml:space="preserve">Vaikų darželio pastatas, 4400-4718-9442, Vijūkų k., Ąžuolyno g. 5 </t>
  </si>
  <si>
    <t xml:space="preserve">Vandentiekio tinklai, 4400-4715-1431, Vijūkų k., Ąžuolyno g. 5 </t>
  </si>
  <si>
    <t xml:space="preserve">Buitinių nuotekų  tinklai, 4400-4715-1442, Vijūkų k., Ąžuolyno g. 5 </t>
  </si>
  <si>
    <t>Teisiškai neįregistruoti kiemo statiniai</t>
  </si>
  <si>
    <t>47/200 dalis pastato, Nr. 5297-5046-3011), t. y. 131,05 kv. m negyvenamąsias patalpas, kurių indeksai: 1-1/44,26; 1-2/33,14; 1-3/53,65 Giraitės k., Topolių g. 5</t>
  </si>
  <si>
    <t>77/500 dalis garažo pastato,  Nr. 5297-5046-3033), t. y. 69,13 kv. m garažo patalpą, kurios indeksas 7, Giraitės k., Topolių g. 5</t>
  </si>
  <si>
    <t>Vandžiogalos seniūnija</t>
  </si>
  <si>
    <t xml:space="preserve">Pastatas - mokykla, 5293-6011-5017; Vandžiogalos mstl., Kėdainių g. 30                                                             </t>
  </si>
  <si>
    <t>Pastatas-darželis, 4400-0449-3983; Vandžiogala, Parko g. 4A</t>
  </si>
  <si>
    <t>Kiti inžineriniai statiniai - kiemo statiniai; 4400-0453-2505; Vandžiogala, Parko g. 4A</t>
  </si>
  <si>
    <t>Pastatas - Babtų kultūros centro Vandžiogalos laisvalaikio salė; 5297-0060-2015; Vandžiogala,    Parko g. 6</t>
  </si>
  <si>
    <t>Negyvenamoji patalpa  - patalpa su bendro naudojimo patalpa: 1-7 (1/2 nuo 5,18 kv. m); 4400-0685-8288:7844; Vandžiogala, Parko g. 8-2</t>
  </si>
  <si>
    <t xml:space="preserve">Ūkinis pastatas, 5296-9010-1023; Vandžiogala, Parko g. 8 </t>
  </si>
  <si>
    <t xml:space="preserve">Ūkinis pastatas, 5296-9010-1034; Vandžiogala, Parko g. 8 </t>
  </si>
  <si>
    <t>Ūkinis pastatas, 4400-0336-0780, Vandžiogala, Parko g. 19B</t>
  </si>
  <si>
    <t>Daržinės pastatas, 4400-0336-0814, Vandžiogala, Parko g. 19B</t>
  </si>
  <si>
    <t>Kiti inžineriniai statiniai - tvora. 4400-4436-4666, Vandžiogala, Parko 19 B</t>
  </si>
  <si>
    <t>Mokyklos pastatas, unikalus nr. 4400-0326-0320, Padauguvos k., Beržų g. 53</t>
  </si>
  <si>
    <t>ūkio pastatas, unikalus Nr. 4400-0326-0362, Padauguvos k., Beržų g. 53</t>
  </si>
  <si>
    <t>kiemo aikštelė b1, b3, sporto aikštelė b2, unikalus Nr. 4400-0326-0420, Padauguvos k., Beržų g. 53</t>
  </si>
  <si>
    <t xml:space="preserve">Pastatas-mokykla;  5200-1059-6018; Akuotų k., Saulėtekių g. 89                  </t>
  </si>
  <si>
    <t>Pastatas-mokykla, 4400-0240-6210; su kitais inžineriniais statiniais - kiemo statiniais Kauno r. sav., Vilkijos apyl. sen., Daugeliškių k., Mokyklos g. 1</t>
  </si>
  <si>
    <t>Negyvenamoji patalpa - mokyklos patalpos, 4400-2974-6207:3918, 70/100 dalių kitų statinių (kiemo aikštelės, unikalus Nr. 5297-2039-9032); Purviškių k., Dubysos g. 1-1</t>
  </si>
  <si>
    <t>54/100 dalių ūkinio pastato (Nr. 5297-2039-9020, viso pastato plotas - 70 )</t>
  </si>
  <si>
    <t>Vilkijos seniūnija</t>
  </si>
  <si>
    <t xml:space="preserve">Pastatas-katilinė; 4400-0354-4634; Kauno r., Vilkija, Čekiškės g. 73      </t>
  </si>
  <si>
    <t xml:space="preserve">Pastatas-sandėlis; 4400-5005-0927; Kauno r., Vilkija, Čekiškės g. 73      </t>
  </si>
  <si>
    <t xml:space="preserve">Pastatas-sandėlis; Kauno r., Vilkija, Čekiškės g. 73          </t>
  </si>
  <si>
    <t xml:space="preserve">Kiemo statiniai, 5296-3001-1040; (kanalizacijos šuliniai 23 vnt., tvora, kiemo aikštelė); Kauno r., Vilkija, Čekiškės g. 73 </t>
  </si>
  <si>
    <t xml:space="preserve">Pastatas - Antano ir Jono Juškų etninės kultūros muziejus, 5280-0000-1017, Kauno r., Vilkija, Kauno Mažoji g. 2                                                    </t>
  </si>
  <si>
    <t xml:space="preserve">Kiemo rūsys,5280-0000-1028, Kauno r., Vilkija, Kauno Mažoji g. 2    </t>
  </si>
  <si>
    <t>Kiemo statiniai, 5280-0000-1039, Kauno r., Vilkija, Kauno Mažoji g. 2</t>
  </si>
  <si>
    <t>Administracinis pastatas, 5293-5000-4012, Kauno r. sav., Vilkija, Kauno g. 37</t>
  </si>
  <si>
    <t xml:space="preserve">Ūkinis pastatas, 5293-7000-1040, Kauno r. sav., Vilkija, Kauno g. 37 </t>
  </si>
  <si>
    <t>Pastatas - garažas, 4400-0576-2867, Kauno r. sav., Vilkija, Kauno g. 2</t>
  </si>
  <si>
    <t>Kauno rajono savivaldybės administracija, 2019-09-26 Nr. NA-19</t>
  </si>
  <si>
    <t>Ligoninės pastatas, 5293-8000-1012; Kauno r. sav., Vilkija, Bažnyčios g. 23A</t>
  </si>
  <si>
    <t>VšĮ Vilkijos pirminės sveikatos priežiūros centras, R-1 iki R-14; 114-118; 130; 201; 207; 211 iki 219, ½ 220, 240 iki 255, 302 iki 343; tunelis T1, 2020-05-07 iki 2040-04-08 Nr. S-428</t>
  </si>
  <si>
    <t>Garažo pastatas, 5293-8000-1089, Kauno r. sav., Vilkija, Bažnyčios g. 23</t>
  </si>
  <si>
    <t>VšĮ Vilkijos pirminės sveikatos priežiūros centras,5293-8000-1089, 2020-05-07 iki 2040-04-08 Nr. S-428</t>
  </si>
  <si>
    <t>Ūkinis pastatas, 5293-8000-1045, Kauno r. sav., Vilkija, Bažnyčios g. 23</t>
  </si>
  <si>
    <t>Katilinės pastatas, 5293-8000-1067; Kauno r. sav., Vilkija, Bažnyčios g. 23</t>
  </si>
  <si>
    <t xml:space="preserve">VšĮ Vilkijos pirminės sveikatos priežiūros centras,  2020-05-07 iki 2040-04-08 Nr. S-428 </t>
  </si>
  <si>
    <t>Negyvenamoji patalpa - ligoninė, 5293-0000-3014:0002, Kauno r. sav., Vilkija, Bažnyčios g. 21</t>
  </si>
  <si>
    <t>VšĮ Vilkijos pirminės sveikatos priežiūros centras, patalpos nuo P-1 iki P-6, nuo 1-45 iki 1-55, nuo 1-7 iki 1-12, 1-19b, 1-19c, nuo 1-28 iki 1-33, 1-59, 1-59a; 2020-05-07 iki 2040-04-08 Nr. S-428</t>
  </si>
  <si>
    <t>Garažo pastatas, 5293-0000-3025, Kauno r. sav., Vilkija, Bažnyčios g. 21</t>
  </si>
  <si>
    <t>Lavoninės pastatas, 5293-0000-3036,  Kauno r. sav., Vilkija, Bažnyčios g. 21</t>
  </si>
  <si>
    <t>Pastatas - vaikų globos namai, 5298-0000-9016, su kitais inžineriniais statiniais - kiemo statiniais, 4400-0339-5311, Kauno r. sav., Vilkija, Ramybės g. 17</t>
  </si>
  <si>
    <t xml:space="preserve">Pastatas - ūkio pastatas, 4400-0339-5266, Kauno r. sav., Vilkija, Ramybės g. 17 </t>
  </si>
  <si>
    <t xml:space="preserve">Pastatas - Ūkio pastatas, 4400-0339-5299, Kauno r. sav., Vilkija, Ramybės g. 17 </t>
  </si>
  <si>
    <t>Kiti inžineriniai statiniai - kiti statiniai, 4400-3143-8378, Kauno r. sav., Vilkija, Ramybės g. 17</t>
  </si>
  <si>
    <t>Darželio pastatas, 5298-4000-1012,   ir kiemo statiniai (6 pavėsinės, tvora, kiemo aikštelė, 6 smėlio dėžės, unikalus Nr. 4400-0357-9786; Vilkija, Marmos g. 7</t>
  </si>
  <si>
    <t>ūkio pastatas, unikalus Nr. 4400-0274-1040, šifras 8I1b</t>
  </si>
  <si>
    <t>Negyvenamosios patalpos, 5295-9000-9046:0002, Vilkija, Vydūno al. 10-1</t>
  </si>
  <si>
    <t>Zapyškio seniūnija</t>
  </si>
  <si>
    <t xml:space="preserve">Pastatas - mokykla; 5290-8000-4015; Kluoniškių k., Bažnyčios g. 4        </t>
  </si>
  <si>
    <t>Kiti inžineriniai statiniai - mokyklos stadionas (bėgimo takas su tvora b1, b2 krepšinio tinklinio aikštelė b3, teniso aikštelė b4, įsibėgėjimo takas b5, šuoliaduobė b6, sporto aikštelė b7), 4400-2647-5950, Kluoniškių k., Bažnyčios g. 2</t>
  </si>
  <si>
    <t xml:space="preserve">Pastatas - darželis; 5298-5014-7014; Kauno r., Kluoniškių k., Šviesos g. 16     </t>
  </si>
  <si>
    <t xml:space="preserve">Pastatas - ūkinis pastatas; 5298-5014-7025; Kluoniškių k., Šviesos g. 16     </t>
  </si>
  <si>
    <t xml:space="preserve">Kiti statiniai (inžineriniai) - kiemo statiniai (pavėsinės - 4 vnt., tvora, kiemo aikštelė, šuliniai - 5 vnt.), 5298-5014-7036; Kluoniškių k., Šviesos g. 16      </t>
  </si>
  <si>
    <t>789/1577 sklypo dalis 4400-2110-8454; nuo 0,1577 ha, 0,078 ha Zapyškio mstl., Vytauto g. 20</t>
  </si>
  <si>
    <t xml:space="preserve">50/100 gyvenamojo namo nuo 60,95; 5294-6004-0017;  Zapyškio mstl., Vytauto g. 20 </t>
  </si>
  <si>
    <t>50/100 ūkinio pastato nuo 35,00; 5294-6004-0028; Zapyškio mstl., Vytauto g. 20</t>
  </si>
  <si>
    <t>50/100 ūkinio pastato nuo 20,00; 5294-6004-0039; Zapyškio mstl., Vytauto g. 20</t>
  </si>
  <si>
    <t>50/100 kiemo statinių; 5294-6004-0042; Zapyškio mstl., Vytauto g. 20</t>
  </si>
  <si>
    <t>Vandens kėlimo siurblinė, 4400-4783-5318, Kluoniškių k., Šviesos g. 18A</t>
  </si>
  <si>
    <t>25/100</t>
  </si>
  <si>
    <t>35/100</t>
  </si>
  <si>
    <t>10/100</t>
  </si>
  <si>
    <t>18/100</t>
  </si>
  <si>
    <t>Negyvenamoji patalpa - telefono stoties patalpos, 5297-6022-1012:0001, 230, 233 iki 239; Kluoniškių k., Šviesos g. 18-9</t>
  </si>
  <si>
    <t>Kauno rajono savivaldybės administracija, 2020-10-01 aktas Nr. NA-91, įregistruota 2020-10-08</t>
  </si>
  <si>
    <t>Negyvenamoji patalpa-personalo buitinė patalpa su bendro naudojimo patalpomis pažymėtomis R-8, 143, 126, 213, 214, 221, 217, 218, 219, 220, 5297-6022-1012:0003; Kluoniškių k., Šviesos g. 18-6</t>
  </si>
  <si>
    <t>Negyvenamoji patalpa - pirminis sveikatos priežiūros centras, 5297-6022-1012:0004, Kluoniškių k., Šviesos g. 18-7, R-12, R-13, 2-215, 2-216, 2-222, 2-222a, 2-223, 2-225, 2-227</t>
  </si>
  <si>
    <t>Negyvenamoji patalpa - negyvenamos patalpos, 5297-6022-1012:0005,  Kluoniškių k., Šviesos g. 18-2</t>
  </si>
  <si>
    <t>Kauno r. Zapyškio pagrindinė mokykla, 2020-10-08 Nr. S-1075</t>
  </si>
  <si>
    <t>Negyvenamoji patalpa-administracinės patalpos su gydymo patalpa, 5297-6022-1012:0006, Kluoniškių k., Šviesos g. 18-4</t>
  </si>
  <si>
    <t>Negyvenamoji patapa - kultūros namai, 5297-6022-1012:0008, Kluoniškių k., Šviesos g. 18-1</t>
  </si>
  <si>
    <t>Negyvenamoji patalpa - administracinės patalpos, 4400-0462-1294:4332, Kluoniškių k., Šviesos g. 18-3</t>
  </si>
  <si>
    <t>VšĮ Plačiajuostis internetas, dalis 126, 2016-12-05 iki 2026-10-01 Nr. S-1283/S5-71,  įregistruota 2016-12-20</t>
  </si>
  <si>
    <t>Kauno miestas</t>
  </si>
  <si>
    <t>Socialinių paslaugų centro pastatas, 5296-9022-4025,  su kitais inžineriniais statiniais - kiemo statiniais, 4400-1951-1047,  Ežero g. 23</t>
  </si>
  <si>
    <t>Sporto inžineriniai statiniai - multifunkcinė aikštelė, 4400-5265-9151, Ežero g. 23</t>
  </si>
  <si>
    <t>Kiti inžineriniai statiniai - tvora su vartais ir varteliais, 4400-2067-5620</t>
  </si>
  <si>
    <t>Kiti inžineriniai statiniai - aikštelė su šaligatviu, 4400-2717-5848, Ežero g. 23</t>
  </si>
  <si>
    <t>Stalių dirbtuvės, 5296-9022-4047, Ežero g. 29</t>
  </si>
  <si>
    <t>Kiti inžineriniai statiniai - kiemo statiniai, 4400-1951-1936 (aikštelė b15), Ežero g. 29  priklauso pastatui Nr. 5296-9022-4047</t>
  </si>
  <si>
    <t>Administracinis pastatas, 5296-9022-4014, Ežero g. 33</t>
  </si>
  <si>
    <t>Kiti inžineriniai statiniai - kiemo statiniai, 4400-1951-1076 (aikštelė b16), Ežero g. 33 priklauso pastatui 5296-9022-4014</t>
  </si>
  <si>
    <t>Kiti inžineriniai statiniai -pravažiavimas, 4400-4136-6156 (aikštelė b3), Ežero g. 33 priklauso pastatui Nr. 5296-9022-4014</t>
  </si>
  <si>
    <t>Ūkinis pastatas, 5296-9022-4158, Kaunas, Ežero g. 36A</t>
  </si>
  <si>
    <t>Kiti inžineriniai statiniai-tvora, 4400-4136-6160, Ežero g. 33, priklauso pastatui 5296-9022-4158</t>
  </si>
  <si>
    <t>Kauno m., A. Baranausko g.  19</t>
  </si>
  <si>
    <t>Negyvenamoji patalpa - gamybinės patalpos, 1994-4001-8160:0009, Savanorių pr. 192</t>
  </si>
  <si>
    <t>Negyvenamoji patalpa - administracinės patalpos, 1994-4001-8160:0024, su b. n. Patalpa 121 (1/2 nuo 75,01 kv. m), Savanorių pr. 192</t>
  </si>
  <si>
    <t>Pastatas - įstaiga, 1998-0009-8017, Savanorių pr. 371</t>
  </si>
  <si>
    <t>Pastatas - garažas, 1998-0009-8028, Savanorių pr. 371</t>
  </si>
  <si>
    <t>Garažo pastatas, 4400-4495-6796, Pakraščio g. 7</t>
  </si>
  <si>
    <t>Greitosios pagalbos pastatas, 1996-0028-4015, Pakraščio g. 7</t>
  </si>
  <si>
    <t>Kiti inžineriniai statiniai - kiemo statiniai - tvora su vartais ir varteliais, 4400-5105-8110,  kiti inžineriniai statiniai - takas, 4400-5105-8121</t>
  </si>
  <si>
    <t>Garažo pastatas, 1996-0028-4026, Pakraščio g. 7</t>
  </si>
  <si>
    <t>Garažo pastatas, 1996-0028-4037, Pakraščio g. 7</t>
  </si>
  <si>
    <t>Ūkinis pastatas, 4400-5105-8100, Pakraščio g. 7</t>
  </si>
  <si>
    <t>Sanitarinis mazgas, 4400-3037-7843, Pakraščio g. 7</t>
  </si>
  <si>
    <t>IŠ VISO</t>
  </si>
  <si>
    <t>Kauno rajono savivaldybės tarybos 2011-12-22 sprendimas Nr. TS-381 "Dėl Savivaldybės turto perdavimo valdyti, naudoti ir disponuoti juo patikėjimo teise"</t>
  </si>
  <si>
    <t>Teisinis pagrindas</t>
  </si>
  <si>
    <t>Kauno rajono savivaldybės tarybos 2020 m. rugpjūčio 27 d. sprendimu Nr. TS-295 „Dėl Savivaldybės turto perdavimo VšĮ Vytauto Didžiojo universiteto Ugnės Karvelis gimnazijai valdyti, naudoti ir disponuoti juo patikėjimo teise“</t>
  </si>
  <si>
    <t>Kauno rajono savivaldybės tarybos 2020 m. rugsėjo 24 d. sprendimu Nr. TS-370 „Dėl Savivaldybės turto perdavimo VšĮ Vytauto Didžiojo universiteto Ugnės Karvelis gimnazijai valdyti, naudoti ir disponuoti juo patikėjimo teise“</t>
  </si>
  <si>
    <t>Kauno rajono savivaldybės tarybos 2019-02-28 sprendimas Nr. TS-80 "Dėl Savivaldybės turto perdavimo Kauno rajono savivaldybės administracijai valdyti, naudoti ir disponuoti patikėjimo teise"</t>
  </si>
  <si>
    <t>Kauno rajono muziejus, 2020-02-25 Nr. S-192</t>
  </si>
  <si>
    <t>Kauno r. Noreikiškių lopšelis-darželis "Ąžuolėlis", 2012-02-01 Nr. S-94</t>
  </si>
  <si>
    <t>Kauno rajono savivaldybės tarybos 2019-09-26 sprendimas Nr. TS-328 "Dėl Savivaldybės turto perdavimo Kauno rajono savivaldybės administracijai valdyti, naudoti ir disponuoti patikėjimo teise"</t>
  </si>
  <si>
    <t xml:space="preserve">Kauno rajono savivaldybės tarybos 2008-10-23 sprendimas Nr. TS-330 "Dėl Savivaldybei nuosavybės teise priklausančio nekilnojamojo turto perdavimo SBĮ Kauno rajono savivaldybės Pagynės vaikų globos namams valdyti, naudoti ir disponuoti juo patikėjimo teise"
</t>
  </si>
  <si>
    <t>Kauno rajono savivaldybės tarybos 2015-03-19 sprendimas Nr. TS-73 "Dėl Savivaldybės turto perdavimo valdyti, naudoti ir disponuoti juo patikėjimo teise"</t>
  </si>
  <si>
    <t>Kauno rajono savivaldybės tarybos 2014-03-27 sprendimas Nr. TS-135"Dėl Savivaldybės turto perdavimo Kauno rajono Babtų kultūros centrui valdyti, naudoti ir disponuoti juo patikėjimo teise"</t>
  </si>
  <si>
    <t xml:space="preserve">Kauno rajono savivaldybės tarybos 2020-03-26 sprendimas Nr. TS-126 „Dėl Savivaldybės turto panaudos sutarčių nutraukimo su VšĮ Pakaunės pirminės sveikatos priežiūros centru ir Savivaldybės turto perdavimo valdyti, naudoti ir disponuoti juo  patikėjimo teise“ </t>
  </si>
  <si>
    <t>Kauno rajono Babtų kultūros centras, 2014-04-16 Nr. S-500</t>
  </si>
  <si>
    <t>Kauno rajono savivaldybės administracija, 2018-10-01 Nr. NA-36</t>
  </si>
  <si>
    <t>Kauno r. Babtų lopšelio-darželio Sitkūnų skyrius, 2012-02-14 Nr. S-201</t>
  </si>
  <si>
    <t>Kauno r. Babtų lopšelis-darželis, 2012-01-18               Nr. S-33</t>
  </si>
  <si>
    <t>SBĮ Vaiko gerovės centras "GYNIA" , 2015-04-15 Nr. S-588</t>
  </si>
  <si>
    <t>SBĮ Vaiko gerovės centras "GYNIA" , 2008-12-22 Nr. S-1083</t>
  </si>
  <si>
    <t>Kauno rajono savivaldybės administracija, 2019-09-26 NA-19</t>
  </si>
  <si>
    <t>Kauno rajono savivaldybės tarybos 2017-10-26 sprendimas Nr. TS-375 "Dėl Savivaldybės turto perdavimo asociacijai Kauno rajono Panevėžiuko kaimo bendruomenei pagal panaudos sutartį"</t>
  </si>
  <si>
    <t>Kauno rajono savivaldybės tarybos 2016-02-25 sprendimas Nr. TS-70 "Dėl Savivaldybės turto perdavimo Kauno r. švietimo įstaigoms valdyti, naudoti ir disponuoti juo patikėjimo teise"</t>
  </si>
  <si>
    <t>Kauno rajono savivaldybės tarybos 2018-05-24 sprendimas Nr. TS-160 "Dėl Savivaldybės turto perdavimo Kauo rajono savivaldybės administarcijai valdyti, naudoti ir disponuoti juo patikėjimo teise"</t>
  </si>
  <si>
    <t>Kauno rajono savivaldybės tarybos 2016-09-29 sprendimas Nr. TS-289 "Dėl Savivaldybės turto perdavimo VšĮ "Plačiajuostis internetas" pagal panaudos sutartį"</t>
  </si>
  <si>
    <t>Kauno rajono savivaldybės tarybos 2014-05-15 sprendimas Nr. TS-231 "Dėl Savivaldybės turto perdavimo Kauno rajono muziejui"</t>
  </si>
  <si>
    <t>Kauno rajono  valdybos 2000-07-11 sprendimas Nr. 112 "Dėl negyvenamųjų patalpų nuomos konkurso"</t>
  </si>
  <si>
    <t>Savivaldybės materialiojo turto nuomos konkurso nuolatinės komisijos 2011-09-06 protokolas Nr. 6</t>
  </si>
  <si>
    <t>Kauno rajono savivaldybės tarybos 2018-06-28 sprendimas Nr. TS-198 "Dėl Savivaldybės turto perdavimo Kauno rajono savivaldybės administracijai valdyti, naudoti ir disponuoti juo patikėjimo teise"</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</si>
  <si>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</si>
  <si>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VšĮ Pakaunės PSPC, R-10 iki R-18; 102 iki 129; 139; su 1/2 b. n. patalpa 101/7,77 2020-04-24 iki 2040-04-08 Nr. S-380</t>
  </si>
  <si>
    <t>Kauno rajono savivaldybės tarybos 2019-03-28 sprendimas Nr. TS-117 "Dėl Savivaldybės turto panaudos sutarties su asociacija Pagynės bendruomenės centru", 2020-01-23 sprendiams Nr. TS-39 "Dėl Savivaldybės turto perdavimo asociacijai Pagynės bendruomenės centrui pagal panaudos sutartį"</t>
  </si>
  <si>
    <t>Kauno rajono savivaldybės tarybos 2019-10-24 sprendimas Nr. TS-367 "Dėl Savivaldybės turto perdavimo asociacijai Lietuvos samariečių bendrijos Kauno rajono skyriui pagal panaudpos sutartį", 2019-12-19 Nr. TS-429 "Dėl Savivaldybės turto perdavimo asociacijai Lietuvos samariečių bendrijos Kauno rajono skyriui pagal panaudos sutartį"</t>
  </si>
  <si>
    <t>Lietuvos samariečių bendrijos Kauno rajono skyrius, patalpų indeksai: 142,46 kv. m patalpos 1-3/205,66; 1-4/69,91; 1-6/21,45; 1-7/10,06; 1-8/8,32; bendro n. patalpos:26/100 nuo 1-1-/9,17; 26/100 nuo 1-2/54,72; 26/100 nuo 1-5/12,62, 2019-11-11 iki 2029-11-11 Nr. S-1056</t>
  </si>
  <si>
    <t>Kauno rajono savivaldybės administracija, 2018-07-17 Nr. NA-27</t>
  </si>
  <si>
    <t>Pagynės bendruomenės centras, patalpų unikalus Nr. 4400-1808-1352:1113, patapų šifrai 1C2p: R-5; 1-10; 1-11; 63,20 nuo 1-3; b. n. patalpos R-1/22,79 (30/100 nuo 22,79), 1-1/9,17 (15/100 nuo 9,17), 1-2/54,72 (15/100 nuo 54,72), 1-5/12,62 (15/100 nuo 12,62), 2-14/33,21; 2-15/3,29; 2-16/7,11; 16/100 patalpos 2-1/27,66; 2019-04-17 iki 2029-04-17 Nr. S-402</t>
  </si>
  <si>
    <t>Kauno rajono savivaldybės viešoji biblioteka; 1/2 1-1; 1/2 1-5; 1-10 iki 1-12; 2017-02-13 iki 2030-06-01 Nr. S-167</t>
  </si>
  <si>
    <t xml:space="preserve"> Kauno rajono savivaldybės tarybos 2017-01-26 sprendimas Nr. TS-17 "Dėl Savivaldybės turto perdavimo SBĮ Kauno rajono savivaldybės viešajai bibliotekai pagal panaudos sutartis"</t>
  </si>
  <si>
    <t>Kauno rajono savivaldybės tarybos 2017 m. gruodžio 21 d. sprendimas Nr. TS-459 "Dėl Savivaldybės turto perdavimo VšĮ Muniškių globos namamas pagal panaudos sutartį"</t>
  </si>
  <si>
    <t>VŠĮ Muniškių globos namai 2018-02-05 iki 2028-01-01 Nr. S-92</t>
  </si>
  <si>
    <t>Kauno rajono savivaldybės administracija, 2018-12-06 Nr. LV-129</t>
  </si>
  <si>
    <t>VšĮ Kauno rajono priešgaisrinė saugos tarnyba 2017-03-07 iki 2027-03-01 Nr. S-255</t>
  </si>
  <si>
    <t>Kauno rajono savivaldybės administracija, 2019-03-22 Nr. NA-8</t>
  </si>
  <si>
    <t>Kauno rajono savivaldybės tarybos 2018-11-22 sprendimas Nr. TS-313 "Dėl Savivaldybės turto perdavimo Kauno rajono savivaldybės administarcijai valdyti, naudoti ir disponuoti juo patikėjimo teise"</t>
  </si>
  <si>
    <t>Kauno rajono savivaldybės tarybos 2017-02-23 sprendiams Nr. TS-77 "Dėl Savivaldybės turto perdavimo VšĮ Kauno rajono priešgaisrinei saugos tarnybai pagal panaudos sutartį"</t>
  </si>
  <si>
    <t>Kauno rajono savivaldybės tarybos 2020 m. kovo 26 d. sprendimu Nr. TS-128 „Dėl Savivaldybės turto panaudos sutarčių nutraukimo su VšĮ Vilkijos pirminės sveikatos priežiūros centru ir Savivaldybės turto perdavimo valdyti, naudoti ir disponuoti juo  patikėjimo teise“</t>
  </si>
  <si>
    <t>UAB Komunalinių paslaugų centras, 2020-01-24 iki 2040-01-24 S-69</t>
  </si>
  <si>
    <t>Kauno rajono savivaldybės tarybos 2017-08-24 sprendimas Nr. TS-320 "Dėl sutikimo naudotis savivaldybės turtu"</t>
  </si>
  <si>
    <t>Kauno rajono savivaldybės viešoji biblioteka; 2-24/131,78; 2-25/9,19; 2017-09-18 iki 2027-09-01 Nr. S-895</t>
  </si>
  <si>
    <t>Kauno rajono savivaldybės tarybos 2014-02-27 sprendimas Nr. TS-79 "Dėl Savivaldybės turto perdavimo Kauno r. Batniavos pagrindinei mokyklai valdyti, naudoti ir disponuoti juo patikėjimo teise"</t>
  </si>
  <si>
    <t>Kauno rajono savivaldybės tarybos 2018-10-22 sprendimas Nr. TS-313 "Dėl Savivaldybės turto perdavimo Kauno rajono savivaldybės administracijai valdyti, naudoti ir disponuoti juo patikėjimo"</t>
  </si>
  <si>
    <t>VšĮ Babtų šeimos medicinos centras; 201/15,51; 208/10,05; 209/11,01; 2011-09-16 iki 2024-12-31 Nr. S-853, nuomos mokestis per mėnesį - 42,37 Eur</t>
  </si>
  <si>
    <t>Kauno rajono savivaldybės tarybos 2018-05-24 sprendimas Nr. TS-160 "Dėl Savivaldybės turto perdavimo Kauno rajono savivaldybės administracijai valdyti, naudoti ir disponuoti patikėjimo teise"</t>
  </si>
  <si>
    <t>Kauno rajono savivaldybės tarybos  2016-09-29 sprendimas Nr. TS-289 "Dėl Savivaldybės turto perdavimo VšĮ "Plačiajuostis internetas" pagal panaudos sutartį"</t>
  </si>
  <si>
    <t>Kauno rajono savivaldybės tarybos 2016-11-24 sprendimas Nr. TS-355 "Dėl Savivaldybės turto perdavimo SBĮ Kauno rajono savivaldybės viešajai bibliotekai pagal panaudos sutartis"</t>
  </si>
  <si>
    <t>Kauno rajono savivaldybės viešoji biblioteka, 1-39; 1-41; 1-42;  2016-12-14 iki  2030-06-01 Nr. S-1315</t>
  </si>
  <si>
    <t>Lučiūnų krašto bendruomenės centras, 2-5/31,43; 2017-02-08 iki 2027-01-01 Nr. S-140</t>
  </si>
  <si>
    <t>Kauno rajono savivaldybės tarybos 2016-10-27 sprendimas Nr. TS-320 "Dėl Savivaldybės turto perdavimo SBĮ Kauno rajono savivaldybės viešajai bibliotekai pagal panaudos sutartį"</t>
  </si>
  <si>
    <t>Kauno rajono savivaldybės tarybos 2017-01-26 sprendimas Nr. TS-19 "Dėl Savivaldybės turto perdavimo asociacijai Liučiūnų krašto bendruomenės centrui pagal panaudos sutartį"</t>
  </si>
  <si>
    <t>Kauno rajono savivaldybės tarybos 2020-03-26  TS-128 „Dėl Savivaldybės turto panaudos sutarčių nutraukimo su VšĮ Vilkijos pirminės sveikatos priežiūros centru ir Savivaldybės turto perdavimo valdyti, naudoti ir disponuoti juo  patikėjimo teise“</t>
  </si>
  <si>
    <t>Kauno rajono savivaldybės tarybos 2007-07-12 sprendimas Nr. TS-121 "Dėl Savivaldybės turto perdavimo"</t>
  </si>
  <si>
    <t>51/100 ūkinio pastato dalys, unikalus Nr. 5292-4004-8111, šifras 10I1p; kiemo statiniai (tvora t1, t2, kiemo aikštelė b1, b2)</t>
  </si>
  <si>
    <t>Kauno r.  Čekiškės Prano Dovydaičio gimnazija, 2007-07-18 Nr. S-585</t>
  </si>
  <si>
    <t>Kauno rajono savivaldybės administracija, 2019-03-22, perdavimo-priėmimo aktas Nr. NA-8</t>
  </si>
  <si>
    <t>Kauno rajono savivaldybės tarybos 2016-11-24 sprendimas Nr. TS-354 "Dėl Savivaldybės turto perdavimo SBĮ Čekiškės senelių namams valdyti, naudoti ir disponuoti juo patikėjimo teise"</t>
  </si>
  <si>
    <t>SBĮ Čekiškės socialinės globos ir priežiūros namai; 2016-12-28 Nr. S-1358</t>
  </si>
  <si>
    <t>SBĮ Čekiškės socialinės globos ir priežiūros namai; R-19/35,96; R-20/37,40; 2011-10-20 Nr. S-1014</t>
  </si>
  <si>
    <t>Kauno rajono savivaldybės tarybos 2011-09-29 sprendimas Nr. TS-242 "Dėl dalies panaudos sutarties nutraukimo ir turto perdavimo valdyti, naudoti ir disponuoti juo patikėjimo teise"</t>
  </si>
  <si>
    <t>Kauno rajono savivaldybės tarybos 2006-12-21 sprendimas Nr. TS-289 "Dėl nekilnojamojo turto pirkimo ir perdavimo patikėjimo teise SBĮ Čekiškės senelių namams valdyti, naudoti ir disponuoti juo"</t>
  </si>
  <si>
    <t>SBĮ Čekiškės socialinės globos ir priežiūros namai; 2007 03 22 Nr. LV-39</t>
  </si>
  <si>
    <t>Kauo rajono savivaldybės tarybos 2018-08-30 sprendimas Nr. TS-219 "dėl Savivaldybės turto perdavimo Kauno rajono savivaldybės administarcijai valdyti, naudoti ir disponuoti juo patikėjimo teise"</t>
  </si>
  <si>
    <t>Kauno rajono savivaldybės tarybos 2020-05-28 sprendimas Nr. TS-212 „Dėl Savivaldybės turto perdavimo SBĮ Kauno r. Eigirgalos lopšeliui-darželiui valdyti, naudoti ir disponuoti juo patikėjimo teise“</t>
  </si>
  <si>
    <t>Kauno rajono savivaldybės tarybos 2011-09-29 sprendimas Nr. TS-241 "Dėl Savivaldybės turto perdavimo valdyti, naudoti ir disponuoti juo patikėjimo teise"</t>
  </si>
  <si>
    <t>SBĮ Kauno rajono socialinių paslaugų centras; 2011-10-11 Nr. S-978</t>
  </si>
  <si>
    <t>Kauno r. Domeikavos  lopšelis-darželis,  2012 02 07 Nr. S-158</t>
  </si>
  <si>
    <t>Kauno rajono savivaldybės administracija, 2018-06-08 Nr. NA-24</t>
  </si>
  <si>
    <t>Kauno rajono savivaldybės tarybos 2018-11-22 sprendimas Nr. TS-322 "Dėl Savivaldybės turto perdavimo Kauno r. Ramučių kultūros centrui valdyti, naudoti ir disponuoti juo patikėjimo teise"</t>
  </si>
  <si>
    <t xml:space="preserve">Kauno r. Domeikavos gimnazija, 2012-01-24           Nr. S-43, 2019-05-16 pakeitimas S-493 </t>
  </si>
  <si>
    <t>Kauno r. Eigirgalos vaikų darželis, 2012-02-06 Nr. S-155</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</si>
  <si>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</si>
  <si>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Kauno rajono savivaldybės viešoji biblioteka 5296-5019-0019:0002; 1B2p: 1-61; 1-62; Nr. S-10 2017-01-04 iki 2030-06-01</t>
  </si>
  <si>
    <t>Kauno rajono Ramučių kultūros centro Voškonių laisvalaikio salė, 1-1, 1-2, 1-18, nuo 1-20 iki 1-24, 2/3 1-36, nuo 1-61 iki 1-63, nuo 1-67 iki 1-68, 1-70, 1-71, 2/3 1-69, 2017-03-09 Nr. S-285</t>
  </si>
  <si>
    <t>Kauno rajono savivaldybės  tarybos 2018-04-26 sprendimas Nr. TS-123 "Dėl Savivaldybės turto perdavimo VšĮ Kauno tvirtovės parkui valdyti, naudoti ir disponuoti juo patikėjimo teise"</t>
  </si>
  <si>
    <t>VšĮ Ežerėlio slaugos namai, 2018-01-24 iki 2028-01-01 Nr. S-50</t>
  </si>
  <si>
    <t>Kauno rajono savivaldybės tarybos 2017-12-21 sprendimas Nr. TS-460 "Dėl Savivaldybės turto perdavimo VšĮ Ežerėlio slaugos namams pagal panaudos sutartį"</t>
  </si>
  <si>
    <t xml:space="preserve">Kauno rajono savivaldybės tarybos 2020-03-26 sprendimas Nr. TS-125 „Dėl Savivaldybės turto panaudos sutarčių nutraukimo su VšĮ Garliavos pirminės sveikatos priežiūros centru ir Savivaldybės turto perdavimo valdyti, naudoti ir disponuoti juo  patikėjimo teise“ </t>
  </si>
  <si>
    <t>2020-02-25 viešas nuomos konkursas</t>
  </si>
  <si>
    <t>VšĮ "Plačiajuostis internetas" (panaudos sutartis "RAIN programa"), 1-6/6,62, 2016-12-05 iki 2026-10-01 Nr. S-1283</t>
  </si>
  <si>
    <t xml:space="preserve">Ežerėlio jaunimo ir suaugusiųjų ugdymo centras, 5295-5002-8012, šifrai: 1-8; 1-9; 1-11; 2020-12-18 iki 2026-12-18; Nr. S-1358 </t>
  </si>
  <si>
    <t xml:space="preserve">Kauno rajono savivaldybės administracijos direktoriaus 2020-09-29 įsakymas Nr. ĮS-2102 „Dėl Savivaldybės turto perdavimo asociacijai „Ežerėlio jaunimo ir suaugusiųjų ugdymo centras“ pagal panaudos sutartį“ </t>
  </si>
  <si>
    <t>Kauno rajono Ežerėlio kultūros centras 2014-04-23 Nr. S-514</t>
  </si>
  <si>
    <t>Kauno rajono savivaldybės tarybos 2014-03-27 sprendimas Nr. TS-137 "Dėl Savivaldybės turto perdavimo Kauno rajono Ežerėlio kultūros centrui valdyti, naudoti ir disponuoti juo patikėjimo teise"</t>
  </si>
  <si>
    <t>Kauno rajono savivaldybės administracija                    2018-07-01 Nr. NA-27</t>
  </si>
  <si>
    <t>Kauno r. Garliavos lopšelis-darželis "Obelėlė", 2012-01-25 Nr. S-56</t>
  </si>
  <si>
    <t>Kauno r. Ilgakiemio mokykla-darželis  2012-01-19 Nr. S-34</t>
  </si>
  <si>
    <t>Kauno rajono savivaldybės administracija 2-11 iki 2-16, 2017-05-23 iki 2027-04-30 Nr. S-540</t>
  </si>
  <si>
    <t>Kauno rajono savivaldybės tarybos 2017 m. balandžio 27 d. sprendimas Nr. TS-175 "Dėl sutikimo naudotis Savivaldybės turtu"</t>
  </si>
  <si>
    <t>Kauno rajono savivaldybės tarybos 2017-04-27 sprendimas Nr. TS-174 "Dėl sutikimo naudotis Savivaldybės turtu"</t>
  </si>
  <si>
    <t>Kauno rajono savivaldybės viešoji biblioteka 1C2p:2-6/48,94; 2-7/16,60, 2017-05-23 iki 2027-04-30 Nr. S-541</t>
  </si>
  <si>
    <t xml:space="preserve">Kauno rajono savivaldybės tarybos 2020-05-28 sprendimas Nr. TS-211 „Dėl Savivaldybės turto perdavimo SBĮ Kauno r. Ilgakiemio mokyklai-darželiui pagal panaudos sutartį“ </t>
  </si>
  <si>
    <t>Kauno rajono savivaldybės tarybos 2018-04-26 sprendimas Nr. TS-123 "Dėl Savivaldybės turto perdavimo VšĮ Kauno tvirtovės parkui valdyti, naudoti ir disponuoti juo patikėjimo teise"</t>
  </si>
  <si>
    <t>Kauno rajono savivaldybės tarybos 2007-11-22 sprendimas Nr. TS-216 "Dėl Savivaldybei nuosavybės teise priklausančio nekilnojamojo turto perdavimo valdyti, naudoti ir disponuoti juo Savivaldybės biudžetinei įstaigai Kauno rajono socialinių paslaugų centrui patikėjimo teise"</t>
  </si>
  <si>
    <t>SBĮ Kauno r. socialinių paslaugų centras                2008-02-27 Nr. S-118</t>
  </si>
  <si>
    <t xml:space="preserve">Kauno rajono savivaldbės tarybos 2008-10-23 sprendimas Nr. TS-336 "Dėl negyvenamųjų patalpų suteikimo patikėjimo teise Kauno apskrities priešgaisrinei gelbėjimo valdybai"
</t>
  </si>
  <si>
    <t>Kauno rajono savivaldybės tarybos  2011-12-22 sprendimas Nr. TS-381 "Dėl Savivaldybės turto perdavimo valdyti, naudoti ir disponuoti juo patikėjimo teise"</t>
  </si>
  <si>
    <t>Kauno r. Garliavos Adomo Mitkaus pagrindinė mokykla, 2013-12-16 Nr. S-1573</t>
  </si>
  <si>
    <t>Kauno rajono savivaldybės tarybos 2016-15-26 sprendimas Nr. TS-188 "Dėl Savivaldybės turto perdavimo Kauno r. Garliavos meno mokyklai valdyti, naudoti ir disponuoti juo patikėjimo teise"</t>
  </si>
  <si>
    <t>2017-08-28 viešas nuomos konkursas</t>
  </si>
  <si>
    <t>Kauno rajono savivaldybės tarybos 2017-01-26 sprendimas Nr. TS-18 "dėl Savivaldybės turto perdavimo SBĮ Kauno rajono sporto mokyklai valdyti, naudoti ir disponuoti juo patikėjimo teise"</t>
  </si>
  <si>
    <t>Kauno rajono savivaldybės tarybos 2017-06-29 sprendimas Nr. TS-273 "Dėl Savivaldybės turto perdavimo SBĮ Kauno rajono savivaldybės viešajai bibliotekai valdyti, naudoti ir disponuoti juo patikėjimo teise"</t>
  </si>
  <si>
    <t>VšĮ "Plačiajuostis internetas", 19/8,67, 2016-12-05 iki 2026-10-01 Nr. S-1283</t>
  </si>
  <si>
    <t>Kauno rajono savivaldybės tarybos 2019-11-28 sprendimas Nr. TS-80 "Dėl Savivaldybės turto perdavimo Kauno rajono švietimo centrui valdyti, naudoti ir disponuoti patikėjimo teise"</t>
  </si>
  <si>
    <t>Kauno rajono savivaldybės administracija, 2019-03-22 perdavimo ir priėmimo aktas Nr. NA-8</t>
  </si>
  <si>
    <t>Savivaldybės materialiojo turto nuomos konkurso nuolatinės komisijos 2009-06-12 protokolas Nr. 5</t>
  </si>
  <si>
    <t>2019-10-31 viešas nuomos konkursas</t>
  </si>
  <si>
    <t>Kauno rajono savivaldybės tarybos 2015-03-19 sprendimas Nr. TS-75 "Dėl Savivaldybės turto nuomos ne konkurso būdu"</t>
  </si>
  <si>
    <t>UAB "Medgintras", 3-1 iki 3-13;  2015-04-09 iki 2025-04-01 Nr. S-570, nuomos mokestis - 22,56 Eur per mėnesį</t>
  </si>
  <si>
    <t>Kauno rajono savivaldybės tarybos 2016-08-25 sprendimas Nr. TS-254 "Dėl Savivaldybės turto perdavimo VšĮ "Sugrįžimas" pagal panaudos sutartį"</t>
  </si>
  <si>
    <t>VšĮ Garliavos pirminės sveikatos priežiūros centras,  4400-4938-9877:2206; 2-12; 2-14 iki 2-29, 2020-05-15 iki 2040-04-08 Nr. S-495</t>
  </si>
  <si>
    <t>Kauno rajono savivaldybės tarybos 2020-02-27 sprendimas Nr. TS-100 „Dėl Savivaldybės turto perdavimo VšĮ Respublikinei Kauno ligoninei pagal panaudos sutartį“</t>
  </si>
  <si>
    <t>Kauno rajono savivaldybės tarybos 2016-06-16 sprendimas Nr. TS-225 "Dėl Savivaldybės turto perdavimo VšĮ Respublikinei Kauno ligoninei pagal panaudos sutartį"</t>
  </si>
  <si>
    <t>Kauno rajono savivaldybės tarybos 2020-02-27  sprendimas Nr. TS-100 „Dėl Savivaldybės turto perdavimo VšĮ Respublikinei Kauno ligoninei pagal panaudos sutartį“</t>
  </si>
  <si>
    <t>Kauno rajono savivaldybės tarybos 2017-12-21 sprendimas Nr. TS-458 "Dėl Savivaldybės turto perdavimo VšĮ Respublikinei Kauno ligoninei pagal panaudos sutartį"</t>
  </si>
  <si>
    <t>VŠĮ Garliavos pirminės sveikatos priežiūros centras, patalpos-vaistinės, unikalus Nr. 5295-5001-3019:0002, patalpų šifrai 4D2p: nuo P-19 iki P-38; P-40; P-42; 1-6 iki 1-12; 1-23 iki 1-25; 11-41; 1-38; 1-39; 1/2 P-39; 1/2 P-10; 2020-05-15 iki 2040-04-08</t>
  </si>
  <si>
    <t>Kauno rajono savivaldybės administracija, 1-14; 1-15; 1-17 iki 1-21, 1-26 iki 1-30; 1-32 iki 1-34; 1-36; 1-37; 1-40; 1/2 1-13, 2018-07-17 Nr. NA-27</t>
  </si>
  <si>
    <t>Kauno rajono savivaldybės tarybos 2020-06-25 sprendimas Nr. TS-260 „Dėl Savivaldybės turto perdavimo UAB „Nullus“ valdyti, naudoti ir disponuoti juo patikėjimo teise“</t>
  </si>
  <si>
    <t>Kauno rajoo savivaldybės tarybos 2015-06-18 sprendimas Nr. TS-215 "Dėl Savivaldybės turto perdavimo Kauno r. Kačerginės daugiafunkciam centrui valdyti, naudoti ir disponuoti juo patikėjimo teise"</t>
  </si>
  <si>
    <t>VšĮ Garliavos pirminės sveikatos priežiūros centras, Nr. 5296-5008-1035; 3C3p: 1-26/4,10; 1-27/12,70;  1-28/14,08; 1-29/12,38; 1-30/1,19;  1-31/4,21; 1-32/13,58; 2020-05-15 iki 2040-04-08  Nr. S496</t>
  </si>
  <si>
    <t>Kauno rajono savivaldybės tarybos 2014-03-27 sprendimas Nr. TS-140 "Dėl Savivaldybės turto perdavimo Kauno rajono Ramučių kultūros centrui"</t>
  </si>
  <si>
    <t>Kauno rajono Ramučių kultūros centras,               2014-04-15 Nr. S-481</t>
  </si>
  <si>
    <t>VšĮ Pakaunės pirminės sveikatos priežiūros centras; 5296-5019-8019:0007, patalpų šifrai 1C2p: 1-52 iki 1-95; 2020-04-24 iki 2040-04-08 Nr. S-380</t>
  </si>
  <si>
    <t>Kauno rajono savivaldybės administracija, 1-30 iki 1-36; 1-96, 1-97,                                 2018-07-17 Nr. NA-27</t>
  </si>
  <si>
    <t>Kauno rajono savivaldybės administracija, 5298-9013-9018:0001, 2018-12-06 Nr. LV-129</t>
  </si>
  <si>
    <t>Kauno rajono savivaldybės tarybos 2018-11-22 sprendimas Nr. TS-313 "Dėl Savivaldybės turto perdavimo Kauno rajono savivaldybės administracijai valdyti, naudoti ir disponuoti juo patikėjimo teise"</t>
  </si>
  <si>
    <t>Kauno rajono savivaldybės administracija, 4400-0214-8170:3922, 2018-12-06 Nr. LV-129</t>
  </si>
  <si>
    <t>Kauno rajono savivaldybės tarybos 2015-01-29 sprendimas Nr. TS-19 "Dėl Savivaldybės turto perdavimo pagal panaudos sutartį"</t>
  </si>
  <si>
    <t>Kauno rajono savivaldybės viešoji biblioteka, unikalus Nr. 4400-0214-8170:3922, patalpų šifrai 1B2p: I-3; I-4; I-5; I-6; I-23,                 2015-03-19 iki 2025-01-30 Nr. S-463</t>
  </si>
  <si>
    <t>Kauno apskrities vyriausiasis policijos komisariatas, Nr. 54400-0214-8170:3922, patalpų  indeksai:  1-9; 1-10; 1-11; 1-12; 1-13; 1-14; 1-15; 1-16; 1-17; 1-18; 1-19; 1-20; 1-21; 1-22; 2020-01-07  iki 2029-12-31 Nr. S-26</t>
  </si>
  <si>
    <t>Kauno rajono savivaldybės tarybos 2019-12-19 sprendimas Nr. TS-427 "Dėl Savivaldybės turto perdavimo Kauno apskrities vyriausiajam policijos komisariatui pagal panaudos sutartį"</t>
  </si>
  <si>
    <t>BC "Židinys", unikalus Nr. 4400-0214-8170:3922,  patalpos indeksas 1B2p: 2-15/7,94; 2018-04-04 iki 2028-03-27 Nr. S-349</t>
  </si>
  <si>
    <t>Kauno rajono savivaldybės administracijos direktoriaus 2018-03-27 įsakymas Nr. ĮS-620 "Dėl Savivaldybės turto perdavimo asociacijai Karmėlavos seniūnijos bendruomnės centrui "Židinys" pagal panaudos sutartį"</t>
  </si>
  <si>
    <t>Kauno r. Kulautuvos pagrindinė mokykla, 2012-02-09 Nr. S-174</t>
  </si>
  <si>
    <t>Kauno r. Kulautuvos  darželis,                                2012-02-13 Nr. S-185</t>
  </si>
  <si>
    <t>Kauno rajono Raudondvario kultūros centras Kulautuvos laisvalaikio salė                  2014-11-04 Nr. S-1080</t>
  </si>
  <si>
    <t xml:space="preserve">Kauno rajono savivaldybės tarybos 2014-03-27 sprendimas Nr. TS-134 "Dėl Savivaldybės turto perdavimo Kauno rajono Raudondvario kultūros centrui" </t>
  </si>
  <si>
    <t xml:space="preserve">Kauno rajono savivaldybės viešoji biblioteka, 5293-9001-8016; 1D1ž: ½ I-1/9,69; ½ I-2/28,26; I-3/8,75; I-4/8,65; I-5/8,78; I-6/8,92; I-7/9,92; I-8/8,85; I-9/8,68; ½ I-10/16,78; ½ I-11/16,35; I-12/8,55; I-13/8,68; I-14/2,52; I-15/3,46; I-16/2,09; I-17/1,12; I-18/1,09; ½ I-23/3,22; 2016-12-14 iki 2030-06-01 Nr. S-1314, </t>
  </si>
  <si>
    <t>VšĮ "Plačiajuostis internetas" (panaudos sutartis "RAIN programa"), 5293-9001-8016; šifras 1D1ž: R-1/14,62;                             2016-12-06 iki 2026-10-01 Nr. S-1283</t>
  </si>
  <si>
    <t>Kauno rajono savivaldybės administracija. 2019-03-22 perdavimo-priėmimo aktas Nr. NA-8</t>
  </si>
  <si>
    <t>2016-06-27 viešas nuomos konkursas</t>
  </si>
  <si>
    <t>UAB "Ant lentos" 2016-07-14 iki 2026-07-14 Nr. S-920, įregistruota 2018-03-12, nuomos mokestis - 50,00 Eur per mėnesį</t>
  </si>
  <si>
    <t>Kiti inžineriniai statiniai - stoginė (unikalus Nr. 4400-2939-6883)</t>
  </si>
  <si>
    <t>Kauno rajono savivaldybės tarybos 2016-06-16 sprendimas Nr. TS-221 "Dėl savivaldybės turto perdavimo uždarajai akcinei bendrovei "Giraitės vandenys" valdyti, naudoti ir disponuoti juo patikėjimo teise"</t>
  </si>
  <si>
    <t>Kauno r. Lapių darželis   2012-02-01 Nr. S-96</t>
  </si>
  <si>
    <t>Kauno r. Lapių pagrindinė mokykla,                                      2012-01-25 Nr. S-55</t>
  </si>
  <si>
    <t>UAB "Giraitės vandenys", 2016-07-07 Nr. S-907</t>
  </si>
  <si>
    <t>VšĮ "Plačiajuostis internetas" (panaudos sutartis "RAIN programa"), 1-56/6,82; 2016-12-05 iki 2026-10-01 Nr. S-1283</t>
  </si>
  <si>
    <t>Kauno krašto neįgaliųjų sąjunga, 5298-8025-2011,  patalpų šifrai 1B2p: 1-34; 1-35; 2020-09-18 iki 2030-09-18 Nr. S-1010</t>
  </si>
  <si>
    <t>Kauno rajono savivaldybės tarybos 2020-08-27sprendimas Nr. TS-296 „Dėl Savivaldybės turto perdavimo asociacijai Kauno krašto neįgaliųjų sąjungai pagal panaudos sutartį“</t>
  </si>
  <si>
    <t>Kauno rajono savivaldybės tarybos 2020-09-24 sprendimas Nr. TS-350 „Dėl Savivaldybės turto perdavimo asociacijai Lapių bendruomenės centrui pagal panaudos sutartį“</t>
  </si>
  <si>
    <t>Kauno rajono savivaldybės administracijos direktoriaus 2020-02-17  įsakymas Nr. ĮS-388 „Dėl Savivaldybės turto perdavimo asociacijai Lapių miestelio bendruomenei „Lapės“ pagal panaudos sutartį“</t>
  </si>
  <si>
    <t>2019-12-05 viešas nuomos konkursas</t>
  </si>
  <si>
    <t>UAB "N plius", patalpos šifras: 1-110/4,75; 2019-12-27 iki 2024-12-27 Nr. S-1196, nuomos mokestis - 5,70 Eur per mėnesį</t>
  </si>
  <si>
    <t>2018-10-02 viešas nuomos konkursas</t>
  </si>
  <si>
    <t>2019-03-01 viešas nuomos konkursas</t>
  </si>
  <si>
    <t>2020-04-20 viešas nuomos konkursas</t>
  </si>
  <si>
    <t>2020-10-01 viešas nuomos konkursas</t>
  </si>
  <si>
    <t>2015-04-01 viešas nuomos konkursas</t>
  </si>
  <si>
    <t>2015-11-12 viešas nuomos konkursas</t>
  </si>
  <si>
    <t>Kauno r. Linksmakalnio mokykla-darželis, R-1 iki R-14; 1-1 iki 1-22; 1-32 iki 1-48; ; 2-1 iki 2-26;               2012-02-09 Nr. S-181</t>
  </si>
  <si>
    <t>Kauno rajono savivaldybės viešoji biblioteka, 5298-7007-9011, 1C2b, patalpų šifrai: 1-21/3,09; 1-22/4,16; 1-20/31,23; 1-19/17,85; 2017-02-27 iki 2030-06-01 Nr. S-209</t>
  </si>
  <si>
    <t>VšĮ Garliavos pirminės sveikatos priežiūros centras; 5298-7007-9011, 1C2b, patalpų šifrai: nuo 1-23 iki 1-31; 2020-05-15 - 2040-04-08</t>
  </si>
  <si>
    <t>Kauno r. Linksmakalnio mokykla-darželis,              2012-02-09 Nr. S-181</t>
  </si>
  <si>
    <t>Pastatas - raštinė;  5294-9006-1014; Kauno r. sav., Linksmakalnio sen., Linksmakalnio k., Liepų g. 7</t>
  </si>
  <si>
    <t>Kauno r. Neveronių gimnazija,                            2012-01-25 Nr. S-44</t>
  </si>
  <si>
    <t>Neveronių bendruomenės centras, 5298-0021-5014, šifras 1B2p: R-1; R-2; R-3; R-4; R-5; R-6; R-7; R-8; R-9; R-10; R-11; 2020-07-09 iki 2030-07-09 Nr. S-755</t>
  </si>
  <si>
    <t>VšĮ "Plačiajuostis internetas" (panaudos sutartis "RAIN programa"), 5298-6046-5014, patalpų šifras 1C3b: 3-1/25,54 (dalis), 2016-12-05 iki 2026-10-01 Nr. S-1283</t>
  </si>
  <si>
    <t>Kauno rajono savivaldybės tarybos 2019-09-29 sprendimas Nr. TS-289 "Dėl Savivaldybės turto perdavimo VšĮ "Plačiajuostis internetas" pagal panaudos sutartį"</t>
  </si>
  <si>
    <t xml:space="preserve">Kauno rajono savivaldybės tarybos 2020-06-25 sprendimas Nr. TS-256 „Dėl Savivaldybės turto perdavimo Neveronių bendruomenės centrui pagal panaudos sutartį“ </t>
  </si>
  <si>
    <t>Kauno rajono savivaldybės tarybos 2014-12-29 sprendimas Nr. TS-529 "Dėl Savivaldybės turto perdavimo Kauno r. Neveronių gimnazijai valdyti, naudoti ir disponuoti juo patikėjimo teise"</t>
  </si>
  <si>
    <t>Kauno r. Neveronių lopšelis-darželis,                                2012-02-02 Nr. S-140</t>
  </si>
  <si>
    <t>Kauno r. Neveronių gimnazija, 2016-03-25              Nr. S-535</t>
  </si>
  <si>
    <t>VšĮ Pakaunės pirminės sveikatos priežiūros centro Neveronių ambulatorija, 5298-2032-4018:0022; šifrai 1N5p: nuo 122-1 iki 122-24; 2020-04-24 Nr. S-380</t>
  </si>
  <si>
    <t>Kauno rajono savivaldybės viešoji biblioteka; patalpos unikalus Nr. 5298-2032-4018:0021; šifrai 1N5p: 120-1/1,60, 120-2/33,49; 2016-12-14 iki 2030-06-01 Nr. S-1316</t>
  </si>
  <si>
    <t>Kauno rajono savivaldybės tarybos 2020-01-23 sprendimas Nr. TS-37 „Dėl Savivaldybės turto  perdavimo UAB Komunalinių paslaugų centrui valdyti, naudoti ir disponuoti juo patikėjimo teise“</t>
  </si>
  <si>
    <t>UAB Komunalinių paslaugų centras, 2020-02-07 Nr. S-150</t>
  </si>
  <si>
    <t>Kauno r. Raudondvario gimnazija                                2012-09-10 Nr. S-1130</t>
  </si>
  <si>
    <t>Kauno rajono savivaldybės tarybos 2014-05-15 sprnediams Nr. TS-231 "Dėl Savivaldybės turto perdavimo Kauno rajono muziejui"</t>
  </si>
  <si>
    <t>Kauno r. Raudondvario lopšelis-darželis "Vyturėlis", 2012-02-09 Nr. S-180,</t>
  </si>
  <si>
    <t>Kauno rajono muziejus, 2014-06-13 Nr. S-701</t>
  </si>
  <si>
    <t>Kauno rajono muziejus, 2014-06-13 Nr. S-704</t>
  </si>
  <si>
    <t>Kauno rajono savivaldybės tarybos 2014-03-27 sprendiams Nr. TS-134 "Dėl Savivaldybės turto perdavimo Kauno rajono Raudondvario kultūros centrui"</t>
  </si>
  <si>
    <t>Kauno rajono savivaldybės administracija 2018-06 08 Nr. NA-24</t>
  </si>
  <si>
    <t>Kauno rajono savivaldybės tarybos 2018-05-24 sprendimas Nr. TS-160 "Dėl Savivaldybės turto perdavimo Kauno rajono savivaldybės administracijai valdyti, naudoti ir disponuoti juo patikėjimo teise"</t>
  </si>
  <si>
    <t>VšĮ "Plačiajuostis internetas" (panaudos sutartis "RAIN programa"); 4400-0687-6075:8108, patalpų šifras 1B2p: 2-15/3,82; 2016-12-05 iki 2026-10-01 Nr. S-1283</t>
  </si>
  <si>
    <t>Kauno rajono valdybos 2001-02-05 sprendimas N. 239, nuomos konkurso protokolas</t>
  </si>
  <si>
    <t xml:space="preserve">Kauno rajono savivaldybės tarybos 2019-11-28 sprendimas Nr. TS-398 „Dėl Savivaldybės turto perdavimo Kauno rajono savivaldybės biudžetinei įstaigai visuomenės sveikatos biurui pagal panaudos sutartį“ </t>
  </si>
  <si>
    <t>Vaiko gerovės centras "Gynia"; 1-1/41,19; 1-2/20,34; 1-3/11,76; 2020-09-29  iki 2030-09-01 Nr. S-1040</t>
  </si>
  <si>
    <t xml:space="preserve">Kauno rajono savivaldybės tarybos 2020-09-24 sprendimas Nr. TS-349 „Dėl Savivaldybės turto perdavimo SBĮ Vaikų gerovės centrui „Gynia“ pagal panaudos sutartį“ </t>
  </si>
  <si>
    <t>Kauno rajono savivaldybės biudžetinė įstaiga visuomenės sveikatos centras, 2-21/16,69; 2-20/16,27, 2019-12-17 iki 2029-11-01  Nr. S-1174</t>
  </si>
  <si>
    <t>Negyvenamoji patalpa - administracinės patalpos (su bendrojo naudojimo patalpomis, pažymėtomis a-1(2/3 nuo 11,52); a-2 (2/3 nuo 42,37); a-3 (2/3 nuo 43,34); a-4 (2/3 nuo 19,21 kv. m); a-5 (2/3 nuo 31,24); a-6 (2/3 nuo 3,92); a-7 (2/3 nuo 1,67 kv. m); a-8 (2/3 nuo 0,91); 4400-0687-6075:8108; Kauno r. sav., Raudondvario sen., Raudondvario k., Instituto g. 1A-1 (806,61 kv. m be bendro naudojimo patalpų)</t>
  </si>
  <si>
    <t>Negyvenamoji patalpa – administracinės patalpos su bendrojo naudojimo patalpomis pažymėtomis a-1 (1/3 nuo 11,52); a-2 (1/3 nuo 42,37); a-3 (1/3 nuo 43,34); a-4 (1/3 nuo 19,21 kv. m); a-5 (1/3 nuo 31,24); a-6 (1/3 nuo 3,92); a-7 (1/3 nuo 1,67 kv. m); a-8 (1/3 nuo 0,91); 5297-0033-2018:0001; Kauno r. sav., Raudondvario sen., Raudondvario k., Instituto g. 1A-2 (be bendro naudojimo patalpų 56,99 kv. m)</t>
  </si>
  <si>
    <t>Kauno rajono savivaldybės administracija                      2018-07-17 Nr. NA-27</t>
  </si>
  <si>
    <t>2019-01-22 viešas nuomos konkursas</t>
  </si>
  <si>
    <t>2020-11-09 viešas nuomos konkursas</t>
  </si>
  <si>
    <t>Gyvenamasis namas, 5287-0000-7015,  Raudondvario k., Pilies take 2</t>
  </si>
  <si>
    <t>Kauno r. Ringaudų pradinė mokykla                                 2017-05-08 Nr. S-473</t>
  </si>
  <si>
    <t>Kauno rajono savivaldybės tarybos 2017-04-27 sprendimas Nr. TS-172 "Dėl Savivaldybės turto perdavimo Kauno r. Ringaudų pradinei mokyklai valdyti, naudoti ir disponuoti juo patikėjimo teise"</t>
  </si>
  <si>
    <t>Kauno rajono savivaldybės tarybos 2018-04-26 sprendiams Nr. TS-123 "Dėl Savivaldybės turto perdavimo VšĮ Kauno tvirtovės parkui  valdyti, naudoti ir disponuoti juo patikėjimo teise"</t>
  </si>
  <si>
    <t>VšĮ Kauno tvirtovės parkas, 2018-05-28 iki 2028-05-28 Nr. S-523</t>
  </si>
  <si>
    <t>Kauno rajono savivaldybės tarybos 2020-12-17 sprendimas Nr. TS-489 „Dėl nekilnojamojo turto pirkimo“</t>
  </si>
  <si>
    <t>Kauno r. Rokų mokykla - darželis,                                 2012-01-25 Nr. S-54</t>
  </si>
  <si>
    <t>Kauno r. Rokų mokykla-darželis,                                 2016-03-30 Nr. S-538</t>
  </si>
  <si>
    <t>Kauno rajono savivaldybės administracija                        2018-06-08 Nr. NA-24</t>
  </si>
  <si>
    <t>Kauno rajono savivaldybės viešoji biblioteka, 1B2p: 1-23; 1-25; 1-27; 1-28; 1-29; 1-30; 1/2  dalis bendro naudojimo patalpos 1-26; 2017-01-04 iki  2030-06-01 Nr. S-8</t>
  </si>
  <si>
    <t>VšĮ "Plačiajuostis internetas" (panaudos sutartis "RAIN programa"), 1B2p: 1-41/10,24; 2016-12-05 iki 2026-10-01 Nr. S-1283</t>
  </si>
  <si>
    <t>Kauno rajono savivaldybės tarybos 2018-05-24 sprendiams Nr. TS-160 "Dėl Savivaldybės turto perdavimo Kauno rajono savivaldybės administracijai valdyti, naudoti ir disponuoti juo patikėjimo teise"</t>
  </si>
  <si>
    <t>Kauno rajono savivaldybės tarybos sprendimas Nr. TS-189 "Dėl Savivaldybės turto perdavimo VšĮ Rokų socialinės gerovės centrui pagal panaudos sutartį", 2019-09-26 sprendimas Nr. TS-335 "Dėl Savivaldybės turto panaudos sutarčių su VšĮ Rokų socialinės gerovės centru"</t>
  </si>
  <si>
    <t>VšĮ Rokų socialinės gerovės centras; 4400-0450-7494, 2016-07-27 iki 2026-05-01 Nr. S-969</t>
  </si>
  <si>
    <t>Kauno r. Šlienavos pagrindinė mokykla,                2012-01-25 Nr. S-47</t>
  </si>
  <si>
    <t>VšĮ "Plačiajuostis internetas" (panaudos sutartis); 5296-0043-3018, šifras 1C3p: 3-4/15,75; 2016-12-05 iki 2026-10-01  Nr. S-1283</t>
  </si>
  <si>
    <t>Kauno r. Girionių vaikų darželis, 2012-01-30 Nr. S-69</t>
  </si>
  <si>
    <t>Kauno rajono Samylų kultūros centras,                   2014-04-16 Nr. S-495</t>
  </si>
  <si>
    <t>Kauno rajono savivaldybės tarybos 2014-03-27 sprendiams Nr. TS-142 "Dėl Savivaldybės turto perdavimo Kauno rajono Samylų kultūros centrui"</t>
  </si>
  <si>
    <t>Samylų bendruomenės centras, 5200-0054-2012, patalpų šifrai 1C1m: 1-2/22,59; 2021-01-08 iki 2030-12-31 Nr. S-28</t>
  </si>
  <si>
    <t>Kauno rajono savivaldybės tarybos 2020-11-26  sprendimas Nr. TS-426 „Dėl Savivaldybės turto perdavimo visuomeninei organizacijai Samylų bendruomenės centrui pagal panaudos sutartį“</t>
  </si>
  <si>
    <t>VšĮ Garliavos pirminės sveikatos priežiūros centro Girionių ambulatorija; 4400-0626-3858:2602, šifrai 1N3p: 1-1; nuo 1-3 iki 1-7; nuo 1-17 iki 1-22; 1-40; 30,26+ kv. m 1-2/34,59; 2020-05-15 iki 2040-04-08 Nr. S-497</t>
  </si>
  <si>
    <t>Lietuvos samariečių bendrija Kauno skyrius, 5200-2019-3016; 2019-02-20 iki 2029-02-20 Nr. S-136</t>
  </si>
  <si>
    <t>Kauno rajono savivaldybės tarybos 2019-01-31 sprendimas Nr. TS-32 "Dėl Savivaldybės turto panaudos sutarties su asociacija Lietuvos samariečių bendrijos Kauno skyriumi"</t>
  </si>
  <si>
    <t>Kauno r. Piliuonos gimnazija,                             2012-01-17 Nr. S-32</t>
  </si>
  <si>
    <t>Kauno rajono savivaldybės viešoji biblioteka; 5299-0021-4014, 1C2p: 1-50; 1-51; 1-52; 1-82; 1-84; 1/2 1-74; 1/2 1-75; 2017-01-03 iki 2030-06-01 Nr. S-5</t>
  </si>
  <si>
    <t>2014-12-22 viešas nuomos konkursas</t>
  </si>
  <si>
    <t>VšĮ Garliavos pirminės sveikatos priežiūros centro Piliuonos ambulatorija; unikalus Nr. 5299-0021-4014, 2019-05-31 kadastro nustatymo duomenimis patalpų indeksai: 1-4/13,41; 1-5/15,01; 1-6/5,95; 1-7/18,64; 1-8/2,65; 1-9/1,38; 1-10/11,18; 1-11/4,34; 1-12/25,13; 2014-09-24 kadastro nustatymo duomenimis patalpų indeksai: 1-56/25,13; 1-57/4,34; 1-58/11,18; 1-59/1,38; 1-60/2,65; 1-61/18,64; 1-62/5,95; 1-63/15,01; 1-64/13,41, 2020-05-15 iki 2040-04-08 Nr. S-496</t>
  </si>
  <si>
    <t>Kauno r. Piliuonos gimnazijos Viršužiglio skyrius, 2012-01-25 Nr. S-45</t>
  </si>
  <si>
    <t>Kauno rajono savivaldybės administracija                         2018-06-08 Nr. NA-24</t>
  </si>
  <si>
    <t>VšĮ "Plačiajuostis internetas" (panaudos sutartis "RAIN programa"); 4400-0090-2996:4402; 1B1p: 21/8,98; 2016-12-05 iki 2026-10-01 Nr. S-128</t>
  </si>
  <si>
    <t>Kauno r. Giraitės vaikų darželis,                                       2012-02-01 Nr. S-97</t>
  </si>
  <si>
    <t>Kauno rajono savivaldybės tarybos 2011 m. gruodžio 22 d. sprendimas Nr. TS-381 "Dėl Savivaldybės turto perdavimo valdyti, naudoti ir disponuoti juo patikėjimo teise"</t>
  </si>
  <si>
    <t>Kauno r. Giraitės vaikų darželis,                              2016-11-17 Nr. S-1241</t>
  </si>
  <si>
    <t>Kauno rajono savivaldybės tarybos 2016-09-29 sprendimas Nr. TS-297 "Dėl turto pirkimo ir jo perdavimo Kauno r. Giraitės darželiui valdyti, naudoti ir disponuoti juo patikėjimo teise"</t>
  </si>
  <si>
    <t>Kauno r. Giraitės vaikų darželis,                               2017-12-05 Nr. S-1201</t>
  </si>
  <si>
    <t>Kauno rajono savivaldybės tarybos 2017-11-16 sprendimas Nr. TS-397 "Dėl turto pirkimo ir jo perdavimo Kauno r. Giraitės darželiui valdyti, naudoti ir disponuoti juo patikėjimo teise"</t>
  </si>
  <si>
    <t>Mokyklos pastatas, 5297-7039-1010, Kauno r. sav., Užliedžių sen., Užliedžių k., Ledos g. 2</t>
  </si>
  <si>
    <t>Kauno rajono savivaldybės administracija, 2021-01-06 Nr. NA-1</t>
  </si>
  <si>
    <t>Kauno rajono savivaldybės tarybos 2020 m. gruodžio 17 d. sprendimu Nr. TS-493 „Dėl nekilnojamojo turto pirkimo“</t>
  </si>
  <si>
    <t>Kauno r. Vandžiogalos gimnazija,                                     2012-01-23 Nr. S-37</t>
  </si>
  <si>
    <t>Kauno rajono savivaldybės tarybos 2018-09-27 sprendimas Nr. TS-271 "Dėl Savivaldybės turto perdavimo Kauno rajono savivaldybės šveitimo įstaigoms valdyti, naudoti ir disponuoti juo patikėjimo teise"</t>
  </si>
  <si>
    <t>Kauno r. Vandžiogalos gimnazija, 2018-10-10 Nr. S-899</t>
  </si>
  <si>
    <t>Kauno r. Babtų kultūros centras,  2014-04-16 Nr. S-501</t>
  </si>
  <si>
    <t>Kauno rajono savivaldybės tarybos 2014-03-27 sprendimas Nr. TS-135 "Dėl Savivaldybės turto perdavimo Kauno rajono Babtų kultūros centrui valdyti, naudoti ir disponuoti juo patikėjimo teise"</t>
  </si>
  <si>
    <t>Telia Lietuva, AB; 1-11/6,96; 1-12/1,42; 1-13/16,50; 1/2 1-14/2,08; 2015-01-19 iki 2024-12- 31    Nr. S-65, nuomos mokestis - 49,25 Eur per mėnesį</t>
  </si>
  <si>
    <t>VšĮ Pakaunės pirminės sveikatos priežiūros centras; patalpų indeksai: 1-15 iki 1-24, 2020-04-27 iki 2040-04-08 Nr. S-396</t>
  </si>
  <si>
    <t>Kauno rajono savivaldybės tarybos 2020-03-26 sprendimas Nr. TS-126 „Dėl Savivaldybės turto panaudos sutarčių nutraukimo su VšĮ Pakaunės pirminės sveikatos priežiūros centru ir Savivaldybės turto perdavimo valdyti, naudoti ir disponuoti juo  patikėjimo teise“</t>
  </si>
  <si>
    <t>Kauno rajono savivaldybės administracija,                       2018-06-08 Nr. NA-24</t>
  </si>
  <si>
    <t>Kauno rajono savivaldybės tarybos 2018-05-24 sprendimu Nr. TS-160 "Dėl Savivaldybės turto perdavimo Kauno rajono savivaldybės administracijai valdyti, naudoti ir disponuoti juo patikėjimo teise"</t>
  </si>
  <si>
    <t>Kauno rajono savivaldybės viešoji biblioteka; 4400-0685-8288:7844; 1-8; 1-9;  2017-01-04 iki 2030-06-01 Nr. S-9</t>
  </si>
  <si>
    <t>VšĮ "Plačiajuostis internetas" (panaudos sutartis "RAIN programa"); 4400-0685-8288:7844;  1-7/5,18; 2016-12-05 iki 2026-10-01 Nr. S-1283</t>
  </si>
  <si>
    <t>Kauno rajono savivaldybės tarybos 2016-09-29 sprendimas Nr. TS-289 "Dėl Savivaldybės turto perdavimo VšĮ "Plačiajuostis internetas" pagal panaudos sutartį", Kauno rajono savivaldybės administarcijos direktoriaus 2017-03-08 įsakymas Nr. ĮS-416 "Dėl Savivaldybės turto panaudos 2016 m. gruodžio 5 d. sutarties Nr. S-1283 pakeitimo"</t>
  </si>
  <si>
    <t>Kauno rajono savivaldybės administracija, 2019-03-22  perdavimo-priėmimo aktas Nr. NA-8</t>
  </si>
  <si>
    <t>Kauno rajono savivaldybės viešoji biblioteka; 1-6/38; 1-5/15,20; 2017-02-13 iki 2030-06-01 Nr. S-162</t>
  </si>
  <si>
    <t>Kauno rajono savivaldybės tarybos 2017-01-26 sprendimas Nr. TS-17 "Dėl Savivaldybės turto perdavimo SBĮ Kauno rajono savivaldybės viešajai bibliotekai pagal panaudos sutartis"</t>
  </si>
  <si>
    <t>Kauno rajono savivaldybės viešoji biblioteka; 1-30/52,54; 1-31/6,09; 2017-02-13 iki 2030-06-01 Nr. S-164</t>
  </si>
  <si>
    <t xml:space="preserve">Kauno r. Vilkijos gimnazijos Saulėtekio A. Mackevičiaus skyrius, Kauno r., Akuotų k., Saulėtekių g. 89, 2012-05-22 Nr. S-635 </t>
  </si>
  <si>
    <t>Kiemo statiniai (aikštelė b1, šuliniai k1 k2,k3, lauko tualetas v) 5200-1059-6036</t>
  </si>
  <si>
    <t>ūkinis pastatas 5200-1059-6029</t>
  </si>
  <si>
    <t>Kauno r. Vilkijos gimnazija,                    2012-09-07 Nr. S-1124</t>
  </si>
  <si>
    <t>Patalpos Kauno r., Vilkija, Butas, 5296-3001-1019:0001; Čekiškės g. 73 -1</t>
  </si>
  <si>
    <t>Kauno r. Vilkijos gimnazija, 2017-04-13                           Nr. S-403</t>
  </si>
  <si>
    <t>Kauno rajono muziejus, 2014 06 13 Nr. S-702</t>
  </si>
  <si>
    <t>VĮ "Plačiajuostis internetas" (panaudos sutartis "RAIN programa"), P-2/10,84; 2016-12-05 iki 2026-10-01 Nr. S-1283</t>
  </si>
  <si>
    <t>Kauno rajono savivaldybės tarybos 2018-05-24 sprendimas "Dėl Savivaldybės turto perdavimo Kauno rajono savivaldybės administracijai valdyti, naudoti ir disponuoti patikėjimo teise"</t>
  </si>
  <si>
    <t>Kauno rajono savivaldybės tarybos 201909-26 Nr. TS-328 "Dėl Savivaldybės turto perdavimo Kauno rajono savivaldybės administracijai valdyti, naudoti ir disponuoti juo patikėjimo teise"</t>
  </si>
  <si>
    <t>Kauno rajono savivaldybės administarcijos dirketoriaus 2018-02-19 įsakymas Nr. ĮS-289 "Dėl Savivaldybės turto perdavimo asociacijai Kauno rajono Vilkijos neįgaliųjų sąjungai pagal panaudos sutartį"</t>
  </si>
  <si>
    <t>Kauno rajono savivaldybės viešoji biblioteka; 1/2 220; 221 iki 239; 2017-01-06 iki 2030-06-01 Nr. S-15</t>
  </si>
  <si>
    <t>2020-12-28 viešas nuomos konkursas</t>
  </si>
  <si>
    <t>Kauno rajono savivaldybės tarybos 2020-03-26 sprendimas Nr. TS-128 „Dėl Savivaldybės turto panaudos sutarčių nutraukimo su VšĮ Vilkijos pirminės sveikatos priežiūros centru ir Savivaldybės turto perdavimo valdyti, naudoti ir disponuoti juo  patikėjimo teise“</t>
  </si>
  <si>
    <t>Kauno rajono savivaldybės tarybos 2019-03-28 sprendiasm Nr. TS-115 "Dėl Savivaldybės turto panaudos sutarties nutraukimo ir turto perdavimo Kauno r. Vilkijos darželiui "Daigelis" valdyti, naudoti ir disponuoti juo patikėjimo teise"</t>
  </si>
  <si>
    <t>Kauno r. Zapyškio pagrindinė mokykla, 2012-01-25 Nr. S-46</t>
  </si>
  <si>
    <t>Vilkijos lopšelis- darželis "Daigelis", 5298-4000-1012, šifras 1C2p; ūkio pastatas, unikalus Nr. 4400-0274-1040, šifras 8I1b ir kiemo statiniai (6 pavėsinės, tvora, kiemo aikštelė, 6 smėlio dėžės, unikalus Nr. 4400-0357-9786; Vilkija, Marmos g. 7; 2019-04-10 Nr. S-362</t>
  </si>
  <si>
    <t>Kauno r. Zapyškio pagrindinė mokykla, 2018-10-17 Nr. S-928</t>
  </si>
  <si>
    <t>Kauno rajono savivaldybės tarybos 2017-05-27 sprendimas Nr. TS-237 "Dėl turto pirkimo ir perdavimo Savivaldybės administracijai valdyti, naudoti ir disponuoti juo patikėjimo teise"</t>
  </si>
  <si>
    <t>2016-10-17 viešas nuomos konkursas</t>
  </si>
  <si>
    <t>Kauno rajono savivaldybės administracija, 2020-10-01 aktas Nr. NA-91</t>
  </si>
  <si>
    <t>VšĮ Garliavos pirminės sveikatos priežiūros centras, 5297-6022-1012:0004, 215, 216, 222,2-222a,2-223 su dalimi b . N. p. 5297-6022-1012:0003, patalpų indeksai: 2-213, 2-214, 2-219, 2-220, 2-221, 2020-05-15 iki 2040-04-08 Nr. S-497</t>
  </si>
  <si>
    <t>Kauno rajono savivaldybės tarybos 2020-09-24 sprendimas Nr. TS-348 „Dėl Kauno rajono savivaldybės turto perdavimo valdyti, naudoti ir disponuoti juo patikėjimo teise“</t>
  </si>
  <si>
    <t>Kauno rajono savivaldybės tarybos 2020-03-26 sprendimas Nr. TS-125 „Dėl Savivaldybės turto panaudos sutarčių nutraukimo su VšĮ Garliavos pirminės sveikatos priežiūros centru ir Savivaldybės turto perdavimo valdyti, naudoti ir disponuoti juo  patikėjimo teise“</t>
  </si>
  <si>
    <t>Kauno rajono savivaldybės tarybos 2014-03-27 sprendimas Nr. TS-137 "Dėl Savivaldybės turto perdavimo Kauno rajono Ežerėlio kultūros centrui"</t>
  </si>
  <si>
    <t>SBĮ Kauno rajono socialinių paslaugų centras, 2019-10-16 Nr. S-1006</t>
  </si>
  <si>
    <t>Kauno rajono savivaldybės tarybos 2019-09-26 sprendimas Nr. TS-334 "Dėl Savivaldybės turto patikėjimo sutarčių nutraukimo ir Savivaldybės turto perdavimo SBĮ Kauno rajono socialinių paslaugų centrui valdyti, naudoti ir disponuoti juo patikėjimo teise"</t>
  </si>
  <si>
    <t>Kauno rajono savivaldybės tarybos 2013-02-28 sprendimas Nr. TS-62 "Dėl Savivaldybės turto perdavimo SBĮ Kauno rajono socialinių paslaugų centrui valdyti, naudoti ir disponuoti juo patikėjimo teise, 2019-03-28 sprendimas Nr. TS-80 "Dėl Kauno rajono savivaldybės turto perdavimo SBĮ Kauno rajono socialinių paslaugų centrui valdyti, naudoti ri disponuoti juo patikėjimo teise"</t>
  </si>
  <si>
    <t>SBĮ Kauno rajono socialinių paslaugų centras; 2013 04 04 Nr. S-425, įregistruota 2013-04-16, kiemo statiniai perduoti 2019-04-11 susitarimu Nr. S-365</t>
  </si>
  <si>
    <t>VĮ "Plačiajuostis internetas", R-30; 2016-09-19 iki 2026-08-01 S-1098</t>
  </si>
  <si>
    <t>Kauno rajono savivaldybės tarybos  2016-08-25 sprendimas Nr. TS-253 "Dėl Savivaldybės turto perdavimo VšĮ "Plačiajuostis internetas" pagal panaudos sutartį"</t>
  </si>
  <si>
    <t>Kauno rajono savivaldybės tarybos 2020-05-28 sprendimas Nr. TS-213 „Dėl Savivaldybės turto perdavimo labdaros ir paramos fondo „Nemuno krašto vaikai“ filialui „Vilkijos laikiniesiems globos namams“ pagal panaudos sutartį“</t>
  </si>
  <si>
    <t xml:space="preserve">labdaros ir paramos fondo „Nemuno krašto vaikai“ filialas Vilkijos laikinieji vaikų globos namai, 5298-0000-9016, Vilkija, Ramybės g. 17,  2020-06-29 iki 2030-06-29 Nr. S-700 </t>
  </si>
  <si>
    <t>Telia Lietuva, AB; 5299-0021-4014, patalpų šifrai 1C1p: 1-65/7,41; 2015-01-19 iki 2024-12- 31 Nr. S-66, nuomos mokestis - 14,08 Eur per mėnesį</t>
  </si>
  <si>
    <t>UAB VIA BALTICA DVARAS, Nr.  5287-0000-9010; Raudondvario k., Pilies takas  1; 2020-11-13 iki 2030-11-13 Nr. S-1218, nuomos mokestis - 2473,00 Eur per mėnesį</t>
  </si>
  <si>
    <t>Eil.</t>
  </si>
  <si>
    <t>Patikėtinis, panaudos gavėjas</t>
  </si>
  <si>
    <t>Sutarties Nr.</t>
  </si>
  <si>
    <t>Šifras ir unikalus Nr.</t>
  </si>
  <si>
    <t>Sutarties data</t>
  </si>
  <si>
    <t>Sutartis galioja iki</t>
  </si>
  <si>
    <t xml:space="preserve"> Plotas kv. m.</t>
  </si>
  <si>
    <t>UAB "Giraitės vandenys"</t>
  </si>
  <si>
    <t>S-561</t>
  </si>
  <si>
    <t>5299-8003-7018; 1H1p</t>
  </si>
  <si>
    <t>2016 04 06</t>
  </si>
  <si>
    <t>5299-8003-7029; 2H1b</t>
  </si>
  <si>
    <t>5299-8003-7032; 3H1b</t>
  </si>
  <si>
    <t>5299-8003-7046; 4H1b</t>
  </si>
  <si>
    <t>5299-8003-7050</t>
  </si>
  <si>
    <t>4400-2251-8660, V</t>
  </si>
  <si>
    <t>4400-2251-8670, KF</t>
  </si>
  <si>
    <t>4400-2251-8692, KS</t>
  </si>
  <si>
    <t>4400-2251-8627; V1</t>
  </si>
  <si>
    <t>4400-2251-8649; K1</t>
  </si>
  <si>
    <t>4400-2251-8656; K2</t>
  </si>
  <si>
    <t>4400-2251-8638; K3</t>
  </si>
  <si>
    <t>5295-8023-2136,13H1p</t>
  </si>
  <si>
    <t>5295-8023-2151, 16H1p</t>
  </si>
  <si>
    <t>S-764</t>
  </si>
  <si>
    <t>226 m</t>
  </si>
  <si>
    <t>2187,4 m</t>
  </si>
  <si>
    <t>939,54 m</t>
  </si>
  <si>
    <t>85,95 </t>
  </si>
  <si>
    <t>nuotekų linija – nuotekų tinklai, Kauno r., Vilkijos m.</t>
  </si>
  <si>
    <t>Nuotekų šalinimo tinklai - nuotekų šalinimo tinklai Kauno r. sav., Kauno laisvosios ekonominės zonos parko teritorija</t>
  </si>
  <si>
    <t>S-151</t>
  </si>
  <si>
    <t>4400-3899-3496</t>
  </si>
  <si>
    <t>neterminuota, patikėjimo</t>
  </si>
  <si>
    <t xml:space="preserve">Vandentiekio tinklai – artezinis gręžinys, Čekiškės sen. 
Kilovos k.
</t>
  </si>
  <si>
    <t>S-1156</t>
  </si>
  <si>
    <t>4400-2643-0613</t>
  </si>
  <si>
    <t>95 m gylis</t>
  </si>
  <si>
    <t>4400-2643-0679</t>
  </si>
  <si>
    <t>gylis – 125 m</t>
  </si>
  <si>
    <t xml:space="preserve">Vandentiekio tinklai – vandentiekio bokštas, Čekiškės sen. 
Kilovos k.
</t>
  </si>
  <si>
    <t>4400-2643-0788</t>
  </si>
  <si>
    <t>aukštis – 25 m</t>
  </si>
  <si>
    <t xml:space="preserve">Gręžtinis vandens šulinys (gręžinys) – artezinis gręžinys, Kačerginės mstl. 
J. Janonio g. 31
</t>
  </si>
  <si>
    <t>4400-2302-0362</t>
  </si>
  <si>
    <t>gylis – 60 m</t>
  </si>
  <si>
    <t xml:space="preserve">Vandentiekio bokštas – vandens bokštas, Kulautuvos mstl. </t>
  </si>
  <si>
    <t>4400-2326-8356</t>
  </si>
  <si>
    <t>aukštis - 12 m</t>
  </si>
  <si>
    <t>2020 11 06</t>
  </si>
  <si>
    <t>2040 11 06 patikėjimo</t>
  </si>
  <si>
    <t xml:space="preserve">UAB "Giraitės vandenys" </t>
  </si>
  <si>
    <t>4400-2276-4006</t>
  </si>
  <si>
    <t>4400-0873-6494</t>
  </si>
  <si>
    <t>4400-0889-8695</t>
  </si>
  <si>
    <t>4400-0849-4837</t>
  </si>
  <si>
    <t>4400-0873-6461</t>
  </si>
  <si>
    <t>4400-0889-8662</t>
  </si>
  <si>
    <t>5298-0032-8022</t>
  </si>
  <si>
    <t>4400-0889-8519</t>
  </si>
  <si>
    <t>4400-0889-8619</t>
  </si>
  <si>
    <t>Vandens bokštas 40 kub. talpos, Kauno r. sav., Saulėtekių k.</t>
  </si>
  <si>
    <t>Panaudos sutartis Nr. 89</t>
  </si>
  <si>
    <t>Neterminuota sutartis</t>
  </si>
  <si>
    <t>Artezinis gręžinys Nr.2459, 1986 m. Kauno r. sav., Saulėtekių k.</t>
  </si>
  <si>
    <t>Artezinis gręžinys Nr.4296, 1992 m. Kauno r. sav., Saulėtekių k.</t>
  </si>
  <si>
    <t>Vandentiekio tinklai  7500 m, Kauno r. sav., Saulėtekių k.</t>
  </si>
  <si>
    <t>Vandens bokštas 20 kub. talpos, Kauno r. sav., Purviškių k.</t>
  </si>
  <si>
    <t>Artezinis gręžinys Nr.3068, 1977 m. Kauno r. sav., Purviškių k.</t>
  </si>
  <si>
    <t>4400-2115-8636</t>
  </si>
  <si>
    <t>Vandentiekio tinklai 1700 m.,1977 m. Kauno r. sav., Purviškių k.</t>
  </si>
  <si>
    <t xml:space="preserve">4400-2115-8603, tinklų ilgis - 940,01 m. </t>
  </si>
  <si>
    <t>Turto pavadinimas adresas</t>
  </si>
  <si>
    <t>Vandentiekio tinklai (inžinieriniai statiniai),  Kauno r. sav., Samylų sen., Žiegždrių k.</t>
  </si>
  <si>
    <t>Kanalizacijos nuotekų tinklai, Kauno r. sav., Samylų sen., Žiegždrių k.</t>
  </si>
  <si>
    <t>Slėginės kanalizacijos nuotekų tinklai, Kauno r. sav., Samylų sen., Žiegždrių k.</t>
  </si>
  <si>
    <t>Vandens bokštas, Kauno r. sav., Samylų sen., Žiegždrių k.</t>
  </si>
  <si>
    <t>Artezinis gręžinys, Kauno r. sav., Samylų sen., Žiegždrių k.</t>
  </si>
  <si>
    <t>Artezinis gręžinys,  Kauno r., Samylų sen.  Žiegždrių k.</t>
  </si>
  <si>
    <t xml:space="preserve">Artezinio šulinio pastatas, Kauno r., Samylų sen. Žiegždrių k.,
A. Kriščiūno g. 6
</t>
  </si>
  <si>
    <t xml:space="preserve">Kanalizacijos siurblinė, 13-00028, Kauno r., Samylų sen. Žiegždrių k.,
A. Kriščiūno g. 6
</t>
  </si>
  <si>
    <t xml:space="preserve"> UAB "Giraitės vandenys" </t>
  </si>
  <si>
    <t>Pastatas-siurblinės pagalbinis pastatas Kauno r., Vilkijos apyl. sen., Vilkijos k., Vydūno al. 127</t>
  </si>
  <si>
    <t xml:space="preserve">nuotekų linija – nuotekų valymo įrenginiai Kauno r., Vilkijos apyl. sen., Vilkijos k., Vydūno al. 127 </t>
  </si>
  <si>
    <t>Nuotekų tinklai, Babtų sen., Muniškių k.</t>
  </si>
  <si>
    <t>4400-0140-2874</t>
  </si>
  <si>
    <t>4400-0140-2848</t>
  </si>
  <si>
    <t>4400-0147-5090</t>
  </si>
  <si>
    <t>4400-0694-3713</t>
  </si>
  <si>
    <t>4400-0140-2926</t>
  </si>
  <si>
    <t>Pastatas – siurblinė, Sitkūnų k., Kranto g. 2, Radistų g. 2</t>
  </si>
  <si>
    <t xml:space="preserve">Pastatas – siurblinė, Sitkūnų k., Kranto g. 2, Radistų g. 2 </t>
  </si>
  <si>
    <t>Nuotekų šalinimo tinklai – nuotekų tinklai, Sitkūnų k., Kranto g. 2, Radistų g. 2</t>
  </si>
  <si>
    <t>Nuotekų šalinimo tinklai – nuotekų valymo įrenginiai, Sitkūnų k., Kranto g. 2, Radistų g. 2</t>
  </si>
  <si>
    <t>Kiti inžineriniai statiniai – kiemo statiniai, Sitkūnų k., Kranto g. 2, Radistų g. 2</t>
  </si>
  <si>
    <t>S-1194</t>
  </si>
  <si>
    <t>4400-0673-8223</t>
  </si>
  <si>
    <t xml:space="preserve">4400-0673-8167 </t>
  </si>
  <si>
    <t>4400-0216-2778</t>
  </si>
  <si>
    <t>4400-0216-2892</t>
  </si>
  <si>
    <t>4400-0682-3525</t>
  </si>
  <si>
    <t xml:space="preserve"> 4400-0682-3586</t>
  </si>
  <si>
    <t>4400-0682-3314</t>
  </si>
  <si>
    <t>Pastatas – Orapūtinė Kauno r. sav., Užliedžių sen., Sausinės k., Sausinės g. 11</t>
  </si>
  <si>
    <t>Pastatas – vandens ruošykla Kauno r. sav., Užliedžių sen., Sausinės k., Tvenkinio g. 16</t>
  </si>
  <si>
    <t>0,4 kV elektros tinklai Sausinės k., Tvenkinio g. 16, Sausinės g. 11</t>
  </si>
  <si>
    <t>Inžineriniai tinklai - 0,4 kV elektros tinklai Babtų sen., Muniškių k.</t>
  </si>
  <si>
    <t>Valymo įrenginiai Babtų sen., Muniškių k.</t>
  </si>
  <si>
    <t>4400-2115-8625</t>
  </si>
  <si>
    <t>4400-2115-8836</t>
  </si>
  <si>
    <t>patikėjimo teise, iki turtas  kaip Kauno rajono savivaldybės įnašas, didinantis įstatinį kapitalą, bus perduotas šiai bendrovei</t>
  </si>
  <si>
    <t>Patikėjimo, iki turtas  kaip Kauno rajono savivaldybės įnašas, didinantis įstatinį kapitalą, bus perduotas šiai bendrovei</t>
  </si>
  <si>
    <t>Panaudos gavėjas, panaudos pagrindais valdomų patalpų indeksai, sutarties terminas, Nr.</t>
  </si>
  <si>
    <t>Kauno rajono savivaldybės tarybos 2020-01-23 sprendimas   Nr. TS-38 „Dėl Savivaldybės turto  perdavimo SBĮ Kauno rajono muziejui valdyti, naudoti ir disponuoti juo patikėjimo teise“</t>
  </si>
  <si>
    <t>Kauno rajono savivaldybės tarybos 2020-06-25  sprendimas Nr. TS-260 „Dėl Savivaldybės turto perdavimo UAB „Nullus“ valdyti, naudoti ir disponuoti juo patikėjimo teise“</t>
  </si>
  <si>
    <t xml:space="preserve">Patikėtinis, dokumento data, dokumento Nr. </t>
  </si>
  <si>
    <t>Kauno rajono savivaldybės viešoji biblioteka, 1-7; 1-8; 1-9; 1-10; 2017-01-04 iki 2030-06-01 Nr. S-7</t>
  </si>
  <si>
    <t>Telia Lietuva, AB, 1C2p:1-47/18,44, 2015-01-16 iki 2024-12-31 Nr. S-59, nuomos mokestis - 35,04 Eur per mėnesį</t>
  </si>
  <si>
    <t>UAB "Rolasas" 5295-5003-1017, šifrai 1A1p: 2-1/13,71; 2-2/3,91; 2-3/1,80; 2-4/28,48; 2-5/2,79 ,  2020-04-01 iki 2025-04-01 Nr. S-301, nuomos mokestis - 202,76 Eur per mėnesį</t>
  </si>
  <si>
    <t>Kauno rajono savivaldybės administracija 2018 07 17 Nr. NA-27</t>
  </si>
  <si>
    <t>Kauno r. Garliavos lopšelis-darželis "Eglutė", 2012-02-07 Nr. S-161</t>
  </si>
  <si>
    <t>Kauno r. Garliavos Adomo Mitkaus pagrindinė mokykla,  2012-02-13 Nr. S-189</t>
  </si>
  <si>
    <t>SBĮ Kauno rajono sporto mokykla 2017-02-08               Nr. S-137</t>
  </si>
  <si>
    <t>Kauno r. Jonučių darželis 2017-06-06 Nr. S-609</t>
  </si>
  <si>
    <t>VšĮ "Sugrįžimas" Nr. 5293-7001-0029; 2016-10-17 iki 2026-10-01</t>
  </si>
  <si>
    <t>VŠĮ Garliavos pirminės sveikatos priežiūros centras,  5289-5000-2048, patalpų šifrai 4G1p: G-2/32,08;  G-9/29,91; 2020-05-15 iki 2040-04-08 Nr. S-495</t>
  </si>
  <si>
    <t>VšĮ Pakaunės pirminės sveikatos priežiūros centras, 2020-04-24 iki 2040-04-08 Nr. S-380</t>
  </si>
  <si>
    <t>Kauno rajono savivaldybės administracija                           2018-07-17 Nr. NA-27</t>
  </si>
  <si>
    <t>Kauno rajono savivaldybės viešoji biblioteka; 1-12; 1-13; 1-14; 2017-01-03 iki 2030-06-01 Nr. S- 4</t>
  </si>
  <si>
    <t>Kauno rajono savivaldybės administracija, 2017-10-05 aktas Nr. NA-2</t>
  </si>
  <si>
    <t xml:space="preserve"> 4400-2052-9431</t>
  </si>
  <si>
    <t xml:space="preserve"> 4400-2052-9442</t>
  </si>
  <si>
    <t>4400-2051-4164</t>
  </si>
  <si>
    <t xml:space="preserve"> 4400-2051-4150</t>
  </si>
  <si>
    <t>4400-2051-4192</t>
  </si>
  <si>
    <t>4400-2052-9486</t>
  </si>
  <si>
    <t xml:space="preserve"> 4400-2052-9497</t>
  </si>
  <si>
    <t xml:space="preserve"> 4400-2051-4249</t>
  </si>
  <si>
    <t xml:space="preserve"> 4400-2051-4127</t>
  </si>
  <si>
    <t>4400-0150-9035</t>
  </si>
  <si>
    <t>4400-0150-9079</t>
  </si>
  <si>
    <t xml:space="preserve"> 4400-0150-8981,  </t>
  </si>
  <si>
    <t>A. S. (duomenys neskelbiami);  patalpos indeksas: 131/18,11, 2021-02-05 iki 2026-02-05 Nr. S-111, nuomos mokestis - 22,64 Eur per mėnesį</t>
  </si>
  <si>
    <t>K. K. (duomenys neskelbiami), 4,72 kv. m patalpos 132/13,67; 136/3,30; 137/7,53; 138/8,12; 140/9,65, 2020-01-07 iki 2026-01-07 Nr. S-21, nuomos mokestis - 42,00 Eur per mėnesį</t>
  </si>
  <si>
    <t>J. D. (duomenys neskelbiami), 149/8,27, 2020-10-26 iki 2025-10-26 Nr. S-1140, nuomos mokestis - 8,27 Eur</t>
  </si>
  <si>
    <t>2021-01-27 viešas nuomos konkursas</t>
  </si>
  <si>
    <t>E. P (duomenys neskelbiami), 152/18,05; 153/6,25; 2020-10-16 iki 2025-10-16 Nr. S-1111, nuomos mokestis - 24,30 Eur per mėnesį</t>
  </si>
  <si>
    <t>L. B., (duomenys neskelbiami) 5298-8025-2011, 1-73/3,51; 1-74/10,82; 2020-10-26 iki 2025-10-26 Nr. S-1139, nuomos mokestis - 26,94 Eur per mėnesį</t>
  </si>
  <si>
    <t>S. G. (duomenys neskelbiami),  R-8/3,33; R-6/31,29; R-20/4,55; R-21/4,55, 2020-10-30 iki 2025-10-30 Nr. S-1165, nuomos mokestis - 22,30 Eur per mėnesį</t>
  </si>
  <si>
    <t>L. B. (duomenys neskelbiami), 5298-8025-2011, 1B2p: 1-75/5,19; 1-76/4,59; 1-77/7,05; 1-78/9,96; 2020-05-15 iki 2025-05-15 Nr. S-498, nuomos mokestis - 50,37 Eur per mėnesį</t>
  </si>
  <si>
    <t xml:space="preserve">Eil. Nr. </t>
  </si>
  <si>
    <t>Negyvenamųjų patalpų adresas / Turto pavadinimas</t>
  </si>
  <si>
    <t xml:space="preserve">Unikalus Nr. ir šifras </t>
  </si>
  <si>
    <t>Oro linijos su nuliniu laidu ir atramomis Kauno r. sav., Ringaudų k.</t>
  </si>
  <si>
    <t>AB "Energijos skirstymo operatorius"</t>
  </si>
  <si>
    <t>S-532</t>
  </si>
  <si>
    <t>L-0,6835 km, 102 vnt. atramų</t>
  </si>
  <si>
    <t>2016 03 25</t>
  </si>
  <si>
    <t>565,16 be PVM</t>
  </si>
  <si>
    <t>Pastatas sandėlis  Kauno r. sav., Lapėse, A. Merkio g. 1</t>
  </si>
  <si>
    <t>UAB "Valdima"</t>
  </si>
  <si>
    <t>S-642</t>
  </si>
  <si>
    <t>4400-4047-9150</t>
  </si>
  <si>
    <t>2016 05 11</t>
  </si>
  <si>
    <t>4400-4047-9127</t>
  </si>
  <si>
    <t>4400-4047-9162</t>
  </si>
  <si>
    <t>UAB "Rigvida"</t>
  </si>
  <si>
    <t>NS-1</t>
  </si>
  <si>
    <t>2016 10 03</t>
  </si>
  <si>
    <t>Butas Kauno r., Vilkija, Čekiškės g. 73 -1</t>
  </si>
  <si>
    <t>Oro linijos su nuliniu laidu ir atramomis Kauno r. sav., Vandžiogalos mtsl.,  Kauno, ateities, Parko, Klevų g.</t>
  </si>
  <si>
    <t>S-447</t>
  </si>
  <si>
    <t>2017 04 28</t>
  </si>
  <si>
    <t>L-1,47 km, 55 atramos</t>
  </si>
  <si>
    <t>754,00 be PVM</t>
  </si>
  <si>
    <t>S-448</t>
  </si>
  <si>
    <t>2017 05 02</t>
  </si>
  <si>
    <t>12 vnt.</t>
  </si>
  <si>
    <t>2031,16 su PVM</t>
  </si>
  <si>
    <t>NA-16</t>
  </si>
  <si>
    <t>5297-6022-1012:0003</t>
  </si>
  <si>
    <t>2017 07 20</t>
  </si>
  <si>
    <t>5297-6022-1012:0001</t>
  </si>
  <si>
    <t>S-706</t>
  </si>
  <si>
    <t>unikalus Nr. 4400-2110-8454</t>
  </si>
  <si>
    <t>5294-6004-0017</t>
  </si>
  <si>
    <t>5294-6004-0028</t>
  </si>
  <si>
    <t>5294-6004-0039</t>
  </si>
  <si>
    <t>Oro linijos su nuliniu laidu ir atramomis Karmėlavos sen., Ramučių k., Biruliškių, Dainavos, Vyšnių, Beržų g.</t>
  </si>
  <si>
    <t>S-745</t>
  </si>
  <si>
    <t>2017 08 01</t>
  </si>
  <si>
    <t>21 vnt. atramų</t>
  </si>
  <si>
    <t>Oro linijas su nuliniu laidu ir atramomis Vilkijos apyl. sen., Lygainių ir Raubatonių k.</t>
  </si>
  <si>
    <t>S-746</t>
  </si>
  <si>
    <t>25 vnt. atramų</t>
  </si>
  <si>
    <t>S-787</t>
  </si>
  <si>
    <t>4400-0866-3516:6084</t>
  </si>
  <si>
    <t>2017 08 11</t>
  </si>
  <si>
    <t>51/100 dalis neįrengtos pastogės</t>
  </si>
  <si>
    <t>4400-0808-5389:9586</t>
  </si>
  <si>
    <t>S-788</t>
  </si>
  <si>
    <t>5287-0000-8012:0003</t>
  </si>
  <si>
    <t>6/25 neįrengta pastogės dalis</t>
  </si>
  <si>
    <t>S-789</t>
  </si>
  <si>
    <t>5287-0000-8012:0001</t>
  </si>
  <si>
    <t>0,25 neįrengtos pastogės</t>
  </si>
  <si>
    <t>S-786</t>
  </si>
  <si>
    <t>4400-0866-3618:6085</t>
  </si>
  <si>
    <t>S-901</t>
  </si>
  <si>
    <t>4400-0513-0356:1465</t>
  </si>
  <si>
    <t>2017 09 19</t>
  </si>
  <si>
    <t>S-899</t>
  </si>
  <si>
    <t>4400-0512-8927:1461</t>
  </si>
  <si>
    <t>S-900</t>
  </si>
  <si>
    <t>5287-0000-7015:0001</t>
  </si>
  <si>
    <t>S-898</t>
  </si>
  <si>
    <t>4400-0513-0278:1464</t>
  </si>
  <si>
    <t>Žemės sklypas Kauno r. sav., Užliedžių sen., Vijūkų k., Ąžuolyno g. 5</t>
  </si>
  <si>
    <t>UAB "Statybos investicija"</t>
  </si>
  <si>
    <t>S-1133</t>
  </si>
  <si>
    <t>4400-4630-8038</t>
  </si>
  <si>
    <t>2017 11 20</t>
  </si>
  <si>
    <t>4400-4718-9442</t>
  </si>
  <si>
    <t>Vandentiekio tinklai</t>
  </si>
  <si>
    <t>4400-4715-1431</t>
  </si>
  <si>
    <t>Buitinių nuotekų  tinklai</t>
  </si>
  <si>
    <t>4400-4715-1442</t>
  </si>
  <si>
    <t>Gyvenamasis namas, Akademijos mstl., Obelynės g. 8</t>
  </si>
  <si>
    <t>S-1192</t>
  </si>
  <si>
    <t>5292-5006-2014</t>
  </si>
  <si>
    <t>2019 12 20</t>
  </si>
  <si>
    <t>Pastatas – šiltnamis</t>
  </si>
  <si>
    <t>5292-5006-2025</t>
  </si>
  <si>
    <t>Pastatas – ūkinis pastatas</t>
  </si>
  <si>
    <t>5292-5006-2036</t>
  </si>
  <si>
    <t>Pastatas– kiemo rūsys</t>
  </si>
  <si>
    <t>5292-5006-2047</t>
  </si>
  <si>
    <t>5292-5006-2058</t>
  </si>
  <si>
    <t xml:space="preserve"> Pastatas – ūkinis pastatas</t>
  </si>
  <si>
    <t>5292-5006-2069</t>
  </si>
  <si>
    <t>Pastatas – kluonas</t>
  </si>
  <si>
    <t>5292-5006-2076</t>
  </si>
  <si>
    <t>Kiti inžineriniai statiniai – kiemo statiniai</t>
  </si>
  <si>
    <t>5292-5006-2080</t>
  </si>
  <si>
    <t>Žemės sklypas</t>
  </si>
  <si>
    <t>5250-0005-0189</t>
  </si>
  <si>
    <t>Elektros oro linijų pirkimo-pardavimo sutartis</t>
  </si>
  <si>
    <t>AB Energijos skirstymo operatorius</t>
  </si>
  <si>
    <t>S-600</t>
  </si>
  <si>
    <t>0,4 kV elektros oro linija su 76 vnt. atramų L-100, L-200, L-300, L-400 iš Dg-260 Domeikavoje, Beržų g., Rdikių g., Aušros g., Taikos g., Lakštingalų g., saulės g., Šlaito g.</t>
  </si>
  <si>
    <t xml:space="preserve">2. </t>
  </si>
  <si>
    <t>S-603</t>
  </si>
  <si>
    <t>Butas Ringaudų sen., Saulės tak. 14-1, žemės sklypo dalis</t>
  </si>
  <si>
    <t>4400-4384-6388:9414</t>
  </si>
  <si>
    <t xml:space="preserve">181 500,00 </t>
  </si>
  <si>
    <t>Žemės sklypo dalis Ringaudų sen., Saulės tak. 14</t>
  </si>
  <si>
    <t>4400-2844-7001</t>
  </si>
  <si>
    <t>47/200 negyvenamojo pastato Kauno r. sav., Giraitės k., Topolių g. 5</t>
  </si>
  <si>
    <t>5297-5046-3011</t>
  </si>
  <si>
    <t>5297-5046-3033</t>
  </si>
  <si>
    <t>5292-4004-8111</t>
  </si>
  <si>
    <t>Sandorio vertė, Eur</t>
  </si>
  <si>
    <t>Pirkimo-pardavimo sandorio šalis</t>
  </si>
  <si>
    <t>Bankrutavusios UAB "Senkaliai"</t>
  </si>
  <si>
    <t>E. A. K. ir V. K. (duomenys neskelbiami)</t>
  </si>
  <si>
    <t>I. N. (duomenys neskelbiami)</t>
  </si>
  <si>
    <t>K. C. (duomenys neskelbiami)</t>
  </si>
  <si>
    <t>M. B. (duomenys neskelbiami)</t>
  </si>
  <si>
    <t>V. I. (duomenys neskelbiami)</t>
  </si>
  <si>
    <t>A. V. (duomenys neskelbiami)</t>
  </si>
  <si>
    <t>T.  B.  Ir R. B. (duomenys neskelbiami)</t>
  </si>
  <si>
    <t>G. P. (duomenys neskelbiami)</t>
  </si>
  <si>
    <t>A. G. ir J. K. (duomenys neskelbiami)</t>
  </si>
  <si>
    <t>S. B., J. H., A. P., L. B, E. Ž. , D. B. (duomenys neskelbiami)</t>
  </si>
  <si>
    <t>be Nr.</t>
  </si>
  <si>
    <t>Kauno rajono savivaldybės administracija, 2021-02-10 perdavimo ir priėmimo aktas Nr. NA-7</t>
  </si>
  <si>
    <t>Kauno rajono savivaldybės tarybos 2021-01-28 sprendimas Nr. TS-14 "Dėl Kauno rajono savivaldybės turto perdavimo valdyti, naudoti ir disponuoti juo patikėjimo teise"</t>
  </si>
  <si>
    <t>Oro linijos atramos Kauno r. sav., Batniavos sen., Bubių k., Dagilynės ir Šiltnamių g.</t>
  </si>
  <si>
    <t>Kauno rajono savivaldybės tarybos 2017-02-23 sprendimas Nr. TS-79 "Dėl  elektros oro linijų pirkimo"</t>
  </si>
  <si>
    <t>Kauno rajono savivaldybės tarybos 2017-03-30 sprendimas Nr. TS-132 "Dėl  elektros oro linijų pirkimo"</t>
  </si>
  <si>
    <t>negyvenamoji patalpa - telefono stoties patalpos  Kluoniškių k., Šviesos g. 18-9</t>
  </si>
  <si>
    <t>negyvenamoji patalpa - personalo buitinė patalpa su bendro naudojimo patalpomis Kauno r. sav., Zapyški osen., Kluoniškių k., Šviesos g. 18-6</t>
  </si>
  <si>
    <t>Kauno rajono savivaldybės tarybos 2017-05-25 sprendimas Nr. TS-224 "Dėl turto pirkimo"</t>
  </si>
  <si>
    <t>Kauno rajono savivaldybės tarybos 2017-05-25 sprendimas Nr. TS-237 "Dėl turto pirkimo ir perdavimo Savivaldybės administracijai valdyti, naudoti ir disponuoti juo patikėjimo teise"</t>
  </si>
  <si>
    <t>Kauno rajono savivaldybės tarybos 2017-06-29 sprendimas Nr. TS-271 "Dėl elektros oro linijų pirkimo"</t>
  </si>
  <si>
    <t>Kauno rajono savivaldybės tarybos 2017-06-29 sprendimas Nr. TS-295 "Dėl turto Kauno r. sav., Raudondvario sen. pirkimo"</t>
  </si>
  <si>
    <t>Kauno rajono savivaldybės tarybos 2019-11-28 sprendimas TS-396 "Dėl nekilnojamojo turto Kauno r. sav., Akademijos mstl., Obelynės g. 8 pirkimo"</t>
  </si>
  <si>
    <t>Kauno rajono savivaldybės tarybos  2020-02-27 sprendimas TS-104 "Dėl elektros oro linijos pirkimo"</t>
  </si>
  <si>
    <t>Kauno rajono savivaldybės tarybos 2020-05-28 sprendimas Nr. TS-235 "Dėl žemės sklypo pirkimo"</t>
  </si>
  <si>
    <t>Kauno rajono savivaldybės tarybos 2020-12-17 sprendimas TS-489 "Dėl turto pirkimo"</t>
  </si>
  <si>
    <t>Kauno rajono savivaldybės tarybos 2020-12-17 sprendimas TS-493 "Dėl nekilnojamojo turto pirkimo"</t>
  </si>
  <si>
    <t>Kauno rajono savivaldybės tarybos 2016-01-28  sprendimas Nr. TS-20 "Dėl pastatų-sandėlių pirkimo"</t>
  </si>
  <si>
    <t>Kauno rajono savivaldybės tarybos 2016-01-28 sprendimas Nr. TS-19 "Dėl elektros oro linijų pirkimo"</t>
  </si>
  <si>
    <t>Kauno rajono savivaldybės tarybos 2016-06-16 sprendimas Nr. TS-323 "Dėl turto pirkimo"  ir 2016-09-29 sprendimas Nr. TS-297 "Dėl turto pirkimo ir jo perdavimo Kauno r. Giraitės darželiui valdyti, naudoti ir disponuoti juo patikėjimo teise"</t>
  </si>
  <si>
    <t>4400-4233-0466</t>
  </si>
  <si>
    <t>4400-4313-4885</t>
  </si>
  <si>
    <t>vandentiekio tinklai – vandentiekio tinklų įvadas Kauno r., Užliedžių sen., Vijūkų k., A. Šapokos g. 72</t>
  </si>
  <si>
    <t xml:space="preserve"> nuotekų šalinimo tinkluai – buitinių nuotekų išvada,  Kauno r., Užliedžių sen., Vijūkų k., A. Šapokos g. 72</t>
  </si>
  <si>
    <t> 4400-4313-4874</t>
  </si>
  <si>
    <t>4400-4313-4874</t>
  </si>
  <si>
    <t>4400-4313-4896</t>
  </si>
  <si>
    <t>4400-4637-2772</t>
  </si>
  <si>
    <t>žemės sklypas Kauno r., Užliedžių sen., Vijūkų k., A. Šapokos g. 72</t>
  </si>
  <si>
    <t>Kauno rajono savivaldybės tarybos 2016-11-24 sprendimas Nr. TS-360 „Dėl turto pirkimo“</t>
  </si>
  <si>
    <t>5296-3001-1019:0001</t>
  </si>
  <si>
    <t>2017 01 31</t>
  </si>
  <si>
    <t>V. B. G. B. (duomenys neskelbiami)</t>
  </si>
  <si>
    <t>Kauno rajono savivaldybės administracijos direktoriaus 2020-11-30 įsakymas Nr. ĮS-2672  „Dėl perkamo ūkinio pastato Kauno rajono savivaldybės nuosavybėn pirkimo komisijos sudarymo ir jos darbo reglamento patvirtinimo“</t>
  </si>
  <si>
    <t xml:space="preserve">Vaikų darželio pastatas Kauno r. sav., Vijūkų k., Ąžuolyno g. 5 </t>
  </si>
  <si>
    <t>Butas Kauno r. sav., Raudondvario k., Pilies tak. 3-1</t>
  </si>
  <si>
    <t>Butas Kauno r. sav., Raudondvario k., Pilies tak. 3-2</t>
  </si>
  <si>
    <t>Z. M. (duomenys neskelbiami)</t>
  </si>
  <si>
    <t>Butas Kauno r. sav., Raudondvario k., Pilies tak. 3-3</t>
  </si>
  <si>
    <t>Butas Kauno r. sav., Raudondvario k., Pilies tak. 2-1</t>
  </si>
  <si>
    <t>Butas Kauno r. sav., Raudondvario k., Pilies tak. 2-4</t>
  </si>
  <si>
    <t>Butas Kauno r. sav., Raudondvario k., Pilies tak. 2-3</t>
  </si>
  <si>
    <t>A. M. J. (duomenys neskelbiami)</t>
  </si>
  <si>
    <t>Butas Kauno r. sav., Raudondvario k., Pilies tak. 2-2</t>
  </si>
  <si>
    <t>Butas Kauno r. sav., Raudondvario k., Pilies tak. 3-2A</t>
  </si>
  <si>
    <t>D. N. ir E. N. (duomenys   neskelbiami)</t>
  </si>
  <si>
    <t>Ikimokyklinio ugdymo paskirties pastatas su kiemo statiniais, inventoriumi Kauno r., Užliedžių sen., Vijūkų k., A. Šapokos g. 72</t>
  </si>
  <si>
    <t xml:space="preserve">2017 07 18 </t>
  </si>
  <si>
    <t>2020 06 03</t>
  </si>
  <si>
    <t>2020 06 04</t>
  </si>
  <si>
    <t>2020 12 22</t>
  </si>
  <si>
    <t>2020 12 30</t>
  </si>
  <si>
    <t>2021 01 22</t>
  </si>
  <si>
    <t xml:space="preserve"> nuotekų šalinimo tinklai  – buitinių nuotekų išvadas,  Kauno r., Užliedžių sen., Vijūkų k., A. Šapokos g. 72</t>
  </si>
  <si>
    <t>Kauno rajono savivaldybės tarybos 2021-01-28 sprendimas Nr. TS-16 „Dėl Savivaldybės turto Kauno r. sav., Raudondvario sen., Raudondvario k., Instituto g. 20, perdavimo pagal panaudos sutartis“</t>
  </si>
  <si>
    <t>131,05 </t>
  </si>
  <si>
    <t>69,13 </t>
  </si>
  <si>
    <t>49/100 dalys ūkinio pastato dalys Kauno r. sav., Čekiškės sen., Kilovos k., Mokyklos g. 14</t>
  </si>
  <si>
    <t>Kauno rajono savivaldybės tarybos 2011-01-28 sprendimas Nr. TS-15 "Dėl Kauno rajono savivaldybės turto perdavimo Kauno r. Raudondvario Anelės ir Augustino Kriauzų pradinei mokyklai valdyti, naudoti ir disponuoti juo patikėjimo teise"</t>
  </si>
  <si>
    <t>Mokyklos pastatas; 5296-0027-2015; Raudondvario k., Instituto g. 20</t>
  </si>
  <si>
    <t>Kauno r. Raudondvario Anelės ir Augustino Kriauzų pradinė mokykla 2021-02-12 Nr. S-148</t>
  </si>
  <si>
    <t>4400-2637-6641</t>
  </si>
  <si>
    <t xml:space="preserve">Žemės sklypas Kauno r. sav., Garliavos apyl. sen., Jonučių II k., Slėnio g. 46, </t>
  </si>
  <si>
    <t>4400-0836-7566</t>
  </si>
  <si>
    <t xml:space="preserve">4400-2637-6530 </t>
  </si>
  <si>
    <t>Kauno rajono savivaldybės tarybos 2021-01-28 sprendimas Nr. TS-28 "Dėl nekilnojamojo turto pirkimo"</t>
  </si>
  <si>
    <t>2021 02 17</t>
  </si>
  <si>
    <t xml:space="preserve"> žemės sklypas Kauno r. sav., Užliedžių sen., Užliedžių k., Ledos g. 2B </t>
  </si>
  <si>
    <t>žemės sklypas Kauno r. sav., Užliedžių sen., Užliedžių k., Ledos g. 2C</t>
  </si>
  <si>
    <t>E. J. (duomenys neskelbiami), D. N. (duomenys neskelbiami), A. P. (duomenys neskelbiami), A. N. (duomenys neskelbiami), A. N. (duomenys neskelbiami), R. N. (duomenys neskelbiami), I. N. (duomenys neskelbiami), R. N. (duomenys neskelbiami), V. N. (duomenys neskelbiami)</t>
  </si>
  <si>
    <t>Kauno rajono savivaldybės viešoji biblioteka, patalpų indeksai: P-29/13,89; P-30/8,49; P-31/9,99; P-32/2,62; P-33/1,47; P-34/44,37; P-35/48,29; P-36/3,21; 2021-02-19 iki 2030-12-31 Nr. S-179</t>
  </si>
  <si>
    <t>Administracinės patalpos,  4400-5174-1934:7942; su bendro naudojimo patalpomis 1-1 (1/2 nuo 2,66 kv. m), 1-2 (1/2 nuo 19,23 kv. m), 1-3 (1/2 nuo 1,39 kv. m), 1-4 (1/2 nuo 3,61) Bubių k., Parko g. 10-2, iš viso su bendro naudojimo patalpomis 260,03 kv. m</t>
  </si>
  <si>
    <t xml:space="preserve"> Kauno rajono savivaldybės administracijos direktoriaus 2018-02-28 įsakymas Nr. ĮS-424 "Dėl Savivaldybės turto perdavimo VšĮ "Plačiajuostis internetas" pagal panaudos sutartį"</t>
  </si>
  <si>
    <t>2021-02-08 viešas nuomos konkursas</t>
  </si>
  <si>
    <t>2014-12-22 viešas  nuomos konkursas</t>
  </si>
  <si>
    <t>2016-06-06 viešas nuomos konkursas</t>
  </si>
  <si>
    <t>Kristina Žukauskienė, 5298-6024-0011:0001, 2021-03-22 iki 2026-03-22 Nr. S-288, nuomos mokestis - 71,28 Eur</t>
  </si>
  <si>
    <t>2021-03-05  viešas nuomos konkursas</t>
  </si>
  <si>
    <t>AB Lietuvos paštas; Nr. 4400-0687-6075:8108, patalpų šifras 1B2p: 1B2p: 1-35/2,56; 1-36/3,08; 1-37/10,80; 1-38/22,10;  2021-02-26 iki 2026-02-26 Nr. S-196, nuomos mokestis - 96,35 Eur per mėnesį</t>
  </si>
  <si>
    <t>UAB "Bitė Lietuva",  0,45 dalis bokšto; 2015 04-21 iki 2025-04-01 Nr. S-593, nuomos mokestis - 100,00 Eur per mėnesį</t>
  </si>
  <si>
    <t xml:space="preserve">kiti inžineriniai statiniai - pavėsinė, 4400-1158-5610; Muniškių k., Saulėtekio g. 6  </t>
  </si>
  <si>
    <t>kiti inžinerinai statiniai - tvora su vartais ir varteliais; 4400-5056-9709</t>
  </si>
  <si>
    <t xml:space="preserve">kiti inžineriniai statiniai - kanalizacijos šuliniai, 4400-5107-9866; Muniškių k., Saulėtekio g. 6  </t>
  </si>
  <si>
    <t xml:space="preserve">4. </t>
  </si>
  <si>
    <t>Kauno rajono Vilkijos kultūros centras, 1-1/2,89; 1-2/20,83; 1-3/12,59; 1-4/2,37; 1-11/2,50; 1-12/2,86; 1-13/2,34; 1-14/2,68; 1-18/31,24; 1-19/29,25; 1-20/31,35; 14,50 kv. m patalpos 1-7/19,48; 2021-04-29 iki 2031-03-31 Nr. S-411</t>
  </si>
  <si>
    <t>Kauno rajono savivaldybės tarybos 2021-03-25 sprendimas Nr. TS-109 „Dėl Savivaldybės turto perdavimo Kauno rajono Vilkijos kultūros centrui pagal panaudos sutartį“</t>
  </si>
  <si>
    <t>Žemės sklypas Kauno r. sav., Užliedžių sen., Užliedžių k., Erdvės g. 26</t>
  </si>
  <si>
    <t>UAB "GJ Ranga"</t>
  </si>
  <si>
    <t>4400-1708-5599</t>
  </si>
  <si>
    <t>2021 05 17</t>
  </si>
  <si>
    <t>0,6802 ha</t>
  </si>
  <si>
    <t>Kauno rajono savivaldybės tarybos  2021-04-29 sprendimas Nr. TS-158 "Dėl nekilnojamojo turto pirkimo"</t>
  </si>
  <si>
    <t>AB "Lietuvos paštas"</t>
  </si>
  <si>
    <t>S-482</t>
  </si>
  <si>
    <t>S-546</t>
  </si>
  <si>
    <t>5296-9010-1012:0001</t>
  </si>
  <si>
    <t>2021 05 26</t>
  </si>
  <si>
    <t>Kauno rajono savivaldybės administracijos direktoriaus 2021-03-24 Nr. ĮS-637 "Dėl perkamo turto Vandžiogaloje Kauno rajono savivaldybės nuosavybėn pirkimo komisijos sudarymo ir jos darbo reglamento patvirtinimo"</t>
  </si>
  <si>
    <t>4400-5485-8201</t>
  </si>
  <si>
    <t xml:space="preserve">Kiti inžineriniai tinklai – išleidimo žiotys Kauno r. sav., Karmėlavos sen., Ramučių k. </t>
  </si>
  <si>
    <t>4400-5484-7662</t>
  </si>
  <si>
    <t>4400-5332-1138</t>
  </si>
  <si>
    <t>Nuotekų šalinimo tinklai – lietaus nuotekų tinklai Kauno r. sav., Karmėlavos sen., Ramučių k.</t>
  </si>
  <si>
    <t>Nuotekų šalinimo tinklai – buitinių nuotekų tinklai Kauno r. sav., Karmėlavos sen., Ramučių k.</t>
  </si>
  <si>
    <t xml:space="preserve">Nuotekų šalinimo tinklai – lietaus nuotekų tinklai Kauno r. sav. teritorijoje  </t>
  </si>
  <si>
    <t>4400-5484-7708</t>
  </si>
  <si>
    <t>asociacija Sitkūnų bendruomenė, 5293-6003-8206; 2021-06-15 iki 2031-06-15 Nr. S-613</t>
  </si>
  <si>
    <t>Kauno rajono savivaldybės tarybos 2021-05-27 sprendiams Nr. TS-215 "Dėl Savivaldybės turto Kauno r .sav., Babtuose, Sitkūnų k., Radistų g. 6"</t>
  </si>
  <si>
    <t>VšĮ "Raudondvario dvaras", 5287-0000-7015, 2021-06-16 iki 2031-06-16 Nr. S-622</t>
  </si>
  <si>
    <t>Kauno rajono savivaldybės tarybos 2021-05-27 sprendimas Nr. TS-226 "Dėl Kauno rajono savivaldybės turto perdavimo VšĮ "Raudondvario dvaras" pagal panaudos sutartį"</t>
  </si>
  <si>
    <t xml:space="preserve">Juragių bendruomenės centras, 5298-8005-5012, 2021-06-23 iki 2031-06-23 Nr. S-651, įregistruota </t>
  </si>
  <si>
    <t>Kauno rajono savivaldybės tarybos 2021-05-27 sprendimas Nr. TS-214 "Dėl Savivaldybės turto perdavimo asociacijai Juragių bendruomenės centrui pagal panaudos sutartį"</t>
  </si>
  <si>
    <t>S-673</t>
  </si>
  <si>
    <t>4400-3820-4862</t>
  </si>
  <si>
    <t>Žemės sklypas Kauno r. sav., Užliedžių k., Šilo g . 3</t>
  </si>
  <si>
    <t>2021 06 29</t>
  </si>
  <si>
    <t>Kauno rajono savivaldybės administracijos direktoriaus 2021-02-17 Nr. ĮS-355 "Dėl Kauno rajono savivaldybės nuosavybėn perkamų žemės sklypų, skirtų grupinio gyvenimo namų statybai, pirkimo komisijos sudarymo ir jos darbo reglamento patvirtinimo"</t>
  </si>
  <si>
    <t>VšĮ Plačiajuostis internetas, 3 kv. m rūsio patalpos R-1/16,61, 2021-06-29 iki 2031-06-29 Nr. S-672</t>
  </si>
  <si>
    <t>Kauno rajono savivaldybės administracijos direktoriaus 2021-06-11 įsakymas Nr. ĮS-1596 "Dėl Savivaldybės turto perdavimo VšĮ "Plačiajuostis internetas" pagal panaudos sutartį"</t>
  </si>
  <si>
    <t>Kauno rajono savivaldybės tarybos 2017-05-25 sprendimas Nr. TS-223 "Dėl Savivaldybės turto perdavimo Kauno r. Jonučių darželiui valdyti, naudoti ir disponuoti juo patikėjimo teise"</t>
  </si>
  <si>
    <t>S-733</t>
  </si>
  <si>
    <t>Siurblinės pastatas Kauno r. sav., Taurakiemio sen., Sietyno k., Pilėnų g. 3</t>
  </si>
  <si>
    <t>5298-0032-7088</t>
  </si>
  <si>
    <t>4400-0598-9542</t>
  </si>
  <si>
    <t>Kiti inžineriniai statiniai  kiemo statiniai Kauno r. sav., Taurakiemio sen., Sietyno k., Pilėnų g. 3</t>
  </si>
  <si>
    <t>4400-5005-0554</t>
  </si>
  <si>
    <t>Nuotekų šalinimo tinklai - lietaus nuotekų šalinimo tinklai Kauno r. sav., Akademijoje prie pastatų esančių Studentų g. 1, 3, 5, 7, 9</t>
  </si>
  <si>
    <t>4400-5004-3788</t>
  </si>
  <si>
    <t>4400-5005-0605</t>
  </si>
  <si>
    <t>Nuotekų šalinimo tinklai - lietaus nuotekų šalinimo tinklai Kauno r. sav., Akademijoje, tinklai prie pastaų esančių Universiteto g. 6, 4, 8, 8A ir Jaunimo g. 4, 4A</t>
  </si>
  <si>
    <t>4400-5197-8117</t>
  </si>
  <si>
    <t>4400-5005-0616</t>
  </si>
  <si>
    <t>Nuotekų tinklai (išleistuvas) Kauno r. sav., Akademijoje</t>
  </si>
  <si>
    <t>4400-5618-2293</t>
  </si>
  <si>
    <t>Nuotekų šalinimo tinklai - lietaus nuotekų šalinimo tinklai Kauno r. sav., Akademijoje, tinklas prie pastatų, esančių Pilėnų g. 14, 13</t>
  </si>
  <si>
    <t>Nuotekų šalinimo tinklai  lietaus nuotekų šalinimo tinklai Kauno r. sav., Akademijoje, Mokyklos g.</t>
  </si>
  <si>
    <t>patikėjimo, neterminuota</t>
  </si>
  <si>
    <t>Žemės sklypas Kauno r. sav., Užliedžių k., Erdvės g. 26</t>
  </si>
  <si>
    <t xml:space="preserve">Nuotekų šalinimo tinklai - lietaus nuotekų šalinimo tinklai Kauno r. sav., Akademijoje, tinklas tarp pastatų esančių Studentų g. 11, 15 ir Universiteto g. 10, 3 </t>
  </si>
  <si>
    <t>UAB "Frutinela", 5298-8025-2011, 1B2p: 1-55/11,34; 2016-07-07 iki 2026-07-06 Nr. S-901 (atnaujinta S-724), nuomos mokestis -21,32 Eur per mėnesį</t>
  </si>
  <si>
    <t>L. B. (duomenys neskelbiami), 5298-8025-2011, 1B2p: 1-85/8,07; 1-86/14,73; 1-95/3,45; 1-96/5,06; 1-97/3,38; 2016-07-14 iki  2026-07-14 Nr. S-916 (atnaujinta Nr. S-775), nuomos mokestis - 40,24 Eur per mėnesį</t>
  </si>
  <si>
    <t>Kauno apskrities vyriausiasis policijos komisariatas; 4400-0687-6075:8108, šifrai 1B2p: nuo 1-4 iki 1-15; nuo 1-39 iki 1-42; 2021- 07-22 iki 2031- 07-31 Nr. S-787</t>
  </si>
  <si>
    <t>Kauno rajono savivaldybės tarybos 2021-05-27 sprendimas Nr. TS-213 "Dėl Savivaldybės turto perdavimo Kauno apskrities vyriausiajam policijos komisariatui pagal panaudos sutartį"</t>
  </si>
  <si>
    <t>Pastatas, unikalus Nr. 5296-3014-8017, Bubių k., Kaštonų g. 1A</t>
  </si>
  <si>
    <t xml:space="preserve">VŠĮ Vilkijos pirminės priežiūros sveikatos centras, 4400-5174-1934:7942, 1-5/5,79, 2021-07-22 iki 2040-04-08 Nr. S-398 </t>
  </si>
  <si>
    <t>VšĮ Vilkijos pirminės sveikatos priežiūros centro Liučiūnų medicinos punktas, indeksai: 1-29, 1-30, 1-31, 1-32, 1-33, 1-34, 1-46, 1-52, 2021-07-22 iki 2040-04-08 Nr. S-792</t>
  </si>
  <si>
    <t>VšĮ Vilkijos pirminės sveikatos priežiūros centras; 1-23 iki 1-28; 2021-07-22 iki 2040-04-08 Nr. S-792</t>
  </si>
  <si>
    <t>VšĮ Vilkijos pirminės sveikatos priežiūros centras, 1-7/8,72; 1-8/15,30; 1-9/9,55; 2021-07-22 iki 2040-04-08 Nr. S-792</t>
  </si>
  <si>
    <t xml:space="preserve">Kauno rajono savivaldybės tarybos 2021-03-25 sprendiams Nr. TS-108 "Dėl Savivaldybės turto perdavimo valdyti, naudoti ir disponuoti juo patikėjimo teise VšĮ Pakaunės pirminės sveikatos priežiūros centrui" </t>
  </si>
  <si>
    <t>2021-07-22 viešas nuomos konkursas</t>
  </si>
  <si>
    <t>Nuomininkas, išnuomotų patalpų indeksai, sutarties terminas, Nr.</t>
  </si>
  <si>
    <t>UAB "Horeca consulting", 9,00 patalpos 1-3/13,17, 2021-08-02 iki 2026-08-02 Nr. S-856, nuomos mokestis  17,73 Eur</t>
  </si>
  <si>
    <t>Negyvenamoji patalpa  - psichikos sveikatos priežiūros skyrius, 5295-5001-3020:0004, Garliava, Vytauto g. 65-4</t>
  </si>
  <si>
    <t>Kauno rajono pedagoginė psichologinė tarnyba, 2021-08-04 Nr. S-872</t>
  </si>
  <si>
    <t>SBĮ Kauno rajono švietimo centras, 2021-08-05 Nr. S-876</t>
  </si>
  <si>
    <t>Kauno rajono savivaldybės tarybos 2021-07-01 sprendimas Nr. TS-265 "Dėl Kauno rajono savivaldybės turto perdavimo SBĮ Kauno rajono švietimo centrui valdyti, naudoti ir disponuoti juo patikėjimo teise"</t>
  </si>
  <si>
    <t>Lapių miestelio bendruomenė "Lapės", 5298-8025-2011, patalpos šifras 1-81/4,29; 2020-02-27 iki 2030-02-27  Nr. S-197</t>
  </si>
  <si>
    <t>Lapių miestelio bendruomenės centras, 5298-8025-2011, patalpų šifrai: 1-27/5,20; 1-28/27,67, 2020-10-19 iki 2030-10-19 Nr. S-116</t>
  </si>
  <si>
    <t xml:space="preserve">Pastatas-mokykla; 4400-0361-4820:4523, Kauno r., Vilkija, Čekiškės g. 73-2                                 </t>
  </si>
  <si>
    <t>Kauno rajono savivaldybės tarybos 2017-03-30 sprendimas Nr. TS-129 "Dėl Savivaldybės turto perdavimo Kauno r. Vilkijos gimnazijai valdyti, naudoti ir disponuoti juo patikėjimo teise"</t>
  </si>
  <si>
    <t>V. K. (duomenys neskelbiami), 1/2 1-10/20,41; 2021-02-17 iki 2026-02-17 Nr. S-167, nuomos mokestis - 12,25 Eur</t>
  </si>
  <si>
    <t>2021-11-22 viešas nuomos konkursas</t>
  </si>
  <si>
    <t>2021-11-04 viešas nuomos konkursas</t>
  </si>
  <si>
    <t>S. J. Ir J. S. (duomenys neskelbiami) 1/2 1-10/20,41; 2021-10-27 iki 2026-02-17 Nr. S-1254, nuomos mokestis  12,35 Eur</t>
  </si>
  <si>
    <t>UAB "Bitė Lietuva", 4400-4783-5318, 2016-11-14 iki 2026-11-14 Nr. S-1235, nuomos mokestis - 176,00 Eur per mėnesį</t>
  </si>
  <si>
    <t>UAB "Magnetukas", 4400-4783-5318, 2016-11-10 iki 2026-11-10 Nr. S-1233, nuomos mokestis - 53,00 Eur per mėnesį</t>
  </si>
  <si>
    <t>UAB "Mezon", 4400-4783-5318, 2016-11-23 iki 2026-11-23 Nr. S-1253, nuomos mokestis - 126,00 Eur per mėnesį</t>
  </si>
  <si>
    <t>UAB "Mezon; 2021-11-30 iki 2026-11-30 Nr. S-1400, nuomos mokestis - 151,00 Eur per mėnesį</t>
  </si>
  <si>
    <t>UAB "Jungtis"; 2015-12- 08 iki 2025-12-08; Nr. S-1408, nuomos mokestis - 48,00 Eur per mėnesį</t>
  </si>
  <si>
    <t>2021-11-26 viešas nuomos konkursas</t>
  </si>
  <si>
    <t>UAB „Darkuta“, patalpų indeksai: 1-1/56,45; 1-2/17,46; 1-3/21,39; 1-4/3,04; 1-5/39,15; 1-6/229,14; 1-7/12,90; 1-8/2,53; 1-9/1,77; 1-19/18,44; 1-20/3,55), 2021-12-09 iki 2024-12-09 Nr. S-1449, nuomos mokestis - 811,64 Eur</t>
  </si>
  <si>
    <t>Pastatas - kultūros namai, 5298-0010-8014; Babtų mstl., Sodų g. 1 su kitais inžineriniais statiniais – kiemo statiniais (unikalus Nr. 5298-0010-8025)</t>
  </si>
  <si>
    <t>VšĮ Garliavos pirminės sveikatos priežiūros centro Ežerėlio ambulatorija 2020-05-15 iki 2040-04-08 Nr. S-497</t>
  </si>
  <si>
    <t>Kauno r. Ežerėlio lopšelis-darželis, 2012-02-06 Nr. S-157,  įregistruota 2012-02-27</t>
  </si>
  <si>
    <t>UAB "Medgintras", 2-1/28,74; 2-2/4,10; 2-3/3,65; 2-4/23,20; 2-5/15,20; 2-6/14,77; 2-7/26,68; 2-12/22,56; 2-13/14,35; 2-14/2,95; 2-15/2,52; 2-16/3,99; 2-17/13,24; 2-18/1,92; 2009-06-26 iki 2025-04-01 Nr. S-577, atnaujinta S-629 2019-06-20, nuomos mokestis - 1291,34 Eur per mėnesį</t>
  </si>
  <si>
    <t>UAB "Nullus", notarinė 2020-10-27 iki 2035-10-27 Nr. S-1167</t>
  </si>
  <si>
    <t>VšĮ Pakaunės pirminės sveikatos priežiūros centras, 4400-1164-0367:9426, patalpų šifrai 1D2p: R3-1 iki R3-8; 3-1 iki 3-37 su b. n. patalpomis 1/2 b-1; 1/2 b-2; 2020-04-24  iki 2040-04-08 Nr. S-380</t>
  </si>
  <si>
    <t>VšĮ Pakaunės pirminės sveikatos priežiūros centras,  4-1/24,46; 
4-2/13,39; 4-3/8,87; 4-4/9,09; 4-5/8,83; 4-6/2,61; 4-7/1,91; 4-8/1,25; 4-9/1,81; 4-10/4,49; 2021-07-22 iki 2040-04-08 Nr. S-802</t>
  </si>
  <si>
    <t>UAB "Cgates", 4400-4783-5318, 2016-11-10 iki 2026-11-10 Nr. S-1230, nuomos mokestis - 80,00 Eur per mėnesį</t>
  </si>
  <si>
    <t>Žemės sklypas Kauno r. sav., Netonių k., Gimtinės g. 8</t>
  </si>
  <si>
    <t>R. M. (duomenys neskelbiami)</t>
  </si>
  <si>
    <t>S-1525</t>
  </si>
  <si>
    <t>4400-0944-9336</t>
  </si>
  <si>
    <t>2021 12 28</t>
  </si>
  <si>
    <t>Žemės sklypas Kauno r. sav., Juragių k., Girininkų g. 9</t>
  </si>
  <si>
    <t>4400-0820-8446</t>
  </si>
  <si>
    <t xml:space="preserve">A. B. ir R. B. S. (duomenys neskelbiami) </t>
  </si>
  <si>
    <t>S-1526</t>
  </si>
  <si>
    <t>Negyvenamosios patalpos Kauno r. sav., 0,6802 Vandžiogaloje, Parko g. 8-1</t>
  </si>
  <si>
    <t>2021-12-27 viešas nuomos konkursas</t>
  </si>
  <si>
    <t>Telia Lietuva, AB, 2021-12-02 iki 2026-12-02 Nr. S-1418, nuomos mokestis - 160,00 Eur per mėnesį</t>
  </si>
  <si>
    <t>Pastatas-gyvenamas namas su gydymo paskirties patalpomis, 4400-0450-7494, su kitais inžineriniais statiniais - kiemo statiniais, 4400-0450-7546, Kauno r. sav., Rokų sen., Girininkų k., Knygnešio P. Varkalos g. 26</t>
  </si>
  <si>
    <t>Negyvenamosios patalpos  (patalpų unikalus Nr. 4400-0533-4570:2800, patalpų indeksai: 2-25 iki 2-47; 2-1 iki 2-24; 3-1 iki 3-5) Kauno r. sav., Raudondvario k., Instituto g. 22</t>
  </si>
  <si>
    <t>Kauno rajono savivaldybės administracija, 2018-07-17  aktas Nr. NA-27</t>
  </si>
  <si>
    <t>Kauno rajono savivaldybės administracija 2022-01-11 Perdavimo - priėmimo aktas Nr. NA-2</t>
  </si>
  <si>
    <t>Kauno rajono savivaldybės tarybos  2021-11-25 sprendimas Nr. TS-409 „Dėl Kauno rajono savivaldybės turto perdavimo Kauno rajono savivaldybės administracijai valdyti, naudoti ir disponuoti juo patikėjimo teise“</t>
  </si>
  <si>
    <t>Judėjimo "Stabdyk nusikalstamumą" Kauno regiono skyrius, 1-56/7,85; 2022-02-08 iki 2025-02-01 Nr. S-169</t>
  </si>
  <si>
    <t>Kauno rajono savivaldybės administracijos direktoriaus 2022-02-01 įsakymas Nr. ĮS-337 „Dėl Savivaldybės turto perdavimo asociacijai Judėjimo "Stabdyk nusikalstamumą" Kauno regiono skyriui pagal panaudos sutartį“</t>
  </si>
  <si>
    <t>VšĮ Ežerėlio slaugos namai 2022-02-08 iki 2028-01-01 Nr. S-187</t>
  </si>
  <si>
    <t>Kauno rajono savivaldybės tarybos 2022-01-27sprendimas Nr. TS-11 "Dėl Kauno rajono savivaldybės turto perdavimo VšĮ "Ežerėlio slaugo namai" pagal patikėjimo sutartis"</t>
  </si>
  <si>
    <t>2022-02-10 viešas nuomos konkursas</t>
  </si>
  <si>
    <t>E. M. (duomenys neskelbiami), 1-19/11,94; 1-14/26,46; 1-13/12,43, 2022-02-24 - 2027-02-27 Nr. S-227, nuomos mokestis - 32,66 Eur</t>
  </si>
  <si>
    <t>Kauno rajono savivaldybės biudžetinė įstaiga visuomenės sveikatos centras, 1-1/41,19; 1-2/20,34; 1-3/11,76; 1-26/11,71; 2-12/0,91; a-6/3,92; a-7/1,67; a-8/0,91; 2-16/19,36; 2-17/18,82; 2-18/12,60; 2-19/54,53; ½  2-13/20,86; ½ a-5/31,24; 2019-12-17 iki 2029-11-01  Nr. S-1174</t>
  </si>
  <si>
    <t>VšĮ "Bet kas zyzia", 5298-8025-2011, R-14, R-15, R-17, R-18; 2019-03-18 iki 2029-03-18 Nr. S-245, nuomos mokestis - 4554,07 Eur per mėnesį</t>
  </si>
  <si>
    <t>UAB "N plius"; 2018-05- 03 iki 2025-05-04;  Nr. S-440, (atnaujinta 2022-04-28 Nr. S-501), nuomos 53,00 Eur per mėnesį</t>
  </si>
  <si>
    <t>kiti inžineriniai statiniai - kiemo statiniai (šKiemo aikštelė b3; Tvora t4; Vartai t5; Varteliai t6; Varteliai t7), 4400-3315-2168</t>
  </si>
  <si>
    <t>Negyvenamoji patalpa; 5296-5019-8019:0008, Kauno r. sav., Karmėlavos sen., Karmėlavos II k., Vilniaus g. 9-8</t>
  </si>
  <si>
    <t>Negyvenamoji patalpa - ambulatorija; 5296-5019-8019:0007; Kauno r. sav., Karmėlavos sen., Karmėlavos II k., Vilniaus g. 9-7</t>
  </si>
  <si>
    <t>kitus inžinerinius statinius - aikštelę, 4400-5522-4923, Pajiesio g. 3</t>
  </si>
  <si>
    <t>kitus inžinerinius statinius - kanalizacijos šulinį, 4400-5627-8832, Pajiesio g. 3</t>
  </si>
  <si>
    <t>kitus inžinerinius statinius - kanalizacijos šulinį, 4400-5522-4901, Pajiesio g. 3</t>
  </si>
  <si>
    <t>kitus inžinerinius statinius - tvorą, 4400-5604-5317, Pajiesio g. 3</t>
  </si>
  <si>
    <t xml:space="preserve">kitus inžinerinius statinius -stoginę, 4400-5627-8843, Pajiesio g. 3 </t>
  </si>
  <si>
    <t>kitus inžinerinus statinius - stoginę, 4400-5627-8854, Pajiesio g. 3</t>
  </si>
  <si>
    <t>kitus inžinerinius statinius - stoginę, 4400-5627-8865, Pajiesio g. 3</t>
  </si>
  <si>
    <t>kitus inžinerinius statinius - aikšteles su takeliais, 4400-5522-4878, Pajiesio g. 3</t>
  </si>
  <si>
    <t xml:space="preserve">VĮ "Plačiajuostis internetas" (panaudos sutartis "RAIN programa"); dalis 1-8/4,95; 2016-12-05 iki 2026-10-01 Nr. S-1283, įregistruota 2016-12-20 </t>
  </si>
  <si>
    <t>Kauno rajono savivaldybės tarybos 2018-08-30 sprendimas Nr. TS-221 "Dėl Savivaldybės turto perdavimo VšĮ Respublikinei Kauno ligoninei pagal panaudos sutartį" ir Kauno rajono savivaldybės tarybos 2019-08-29 sprendimas Nr. TS-288 "Dėl Savivaldybės turto panaudos starčių su VšĮ Respublikine Kauno ligonine"</t>
  </si>
  <si>
    <t>Kauno rajono savivaldybės tarybos 2022-06-30 sprendimas Nr. TS-251 "Dėl Kauno rajono savivaldybės turto perdavimo VšĮ "Raudondvario dvaras" pagal panaudos sutartį"</t>
  </si>
  <si>
    <t xml:space="preserve">VšĮ "Raudondvario dvaras", 5287-0000-8012; 2022-07-11 iki 2032-07-11 Nr. S-887 </t>
  </si>
  <si>
    <t>Žemės sklypas Kauno r. sav., Šlienavos k.</t>
  </si>
  <si>
    <t>J. K. (duomenys neskelbiami)</t>
  </si>
  <si>
    <t>S-1071</t>
  </si>
  <si>
    <t>4400-2012-9293</t>
  </si>
  <si>
    <t>2022 08 25</t>
  </si>
  <si>
    <t>Kauno rajono savivaldybės administracijos direktoriaus 2022-05-19 Nr. ĮS-1792 "Dėl perkamos žemės Šlienavos kaime Kauno rajono savivaldybės nuosavybėn pirkimo komisijos sudarymo ir jos darbo reglamento patvirtinimo"</t>
  </si>
  <si>
    <t>D. V., 1-2/122,51, 2017-09-13 iki 2027-09-13 Nr. S-1178, nuomos mokestis - 38,28 per mėnesį</t>
  </si>
  <si>
    <t>Žemės sklypas Kauno r. sav., Neveronių k.</t>
  </si>
  <si>
    <t>K . K. (duomenys neskelbiami)</t>
  </si>
  <si>
    <t>S-1100</t>
  </si>
  <si>
    <t>4400-0904-4657</t>
  </si>
  <si>
    <t>Kauno rajono savivaldybės administracijos direktoriaus 2022-05-20 Nr. ĮS-1828 "Dėl perkamos žemės Neveronių kaime Kauno rajono savivaldybės nuosavybėn pirkimo komisijos sudarymo ir jos darbo reglamento patvirtinimo"</t>
  </si>
  <si>
    <t>Žemės sklypas Kauno r. sav., Neveronių sen., Pabiržio k., Keramikų g. 100</t>
  </si>
  <si>
    <t>UAB "Agro Neveronys"</t>
  </si>
  <si>
    <t>S-1099</t>
  </si>
  <si>
    <t>4400-5653-7725</t>
  </si>
  <si>
    <t>2022 08 30</t>
  </si>
  <si>
    <t>Valgykla - klubas pastatas, 5296-1007-2018, Kauno r. sav., Kulautuva, Akacijų al. 20 su kitais inžineriniais statiniais - kiemo statiniais, 4400-0402-5312</t>
  </si>
  <si>
    <t>Kauno rajono savivaldybės administracija, 2022-09-16 Nr. NA-17</t>
  </si>
  <si>
    <t>Kauno rajono savivaldybės tarybos 2022-08-25 sprendimasNr. TS-298 "Dėl Kauno rajono savivaldybės truto perdavimo Kauno rajono savivaldybės administracijai valdyti, naudoti ir disponuoti juo patikėjimo teise"</t>
  </si>
  <si>
    <t>Kiti inžineriniai statiniai dūmtraukis, 4400-4836-0949, Kaulautuva, Akacijų al. 20</t>
  </si>
  <si>
    <t>Pastatas- garažas Kauno r. sav., Kulautuva, L. Ivinskio g. 3, 5293-0004-0019</t>
  </si>
  <si>
    <t>Administracinis pastatas, 4400-0353-2443, Zapyškis, Šakių pl. 67</t>
  </si>
  <si>
    <t>Kauno rajono savivaldybės tarybos 2022-08-25 sprendimas Nr. TS-298 "Dėl Kauno rajono savivaldybės truto perdavimo Kauno rajono savivaldybės administracijai valdyti, naudoti ir disponuoti juo patikėjimo teise"</t>
  </si>
  <si>
    <t>4400-5128-8634</t>
  </si>
  <si>
    <t>4400-5097-6252</t>
  </si>
  <si>
    <t>4400-5097-6293</t>
  </si>
  <si>
    <t>4400-5097-6317</t>
  </si>
  <si>
    <t>4400-5097-6354</t>
  </si>
  <si>
    <t>4400-5097-6371</t>
  </si>
  <si>
    <t>4400-5097-6382</t>
  </si>
  <si>
    <t>4400-3899-3509</t>
  </si>
  <si>
    <t>4400-5510-2926</t>
  </si>
  <si>
    <t>4400-5510-2884</t>
  </si>
  <si>
    <t>4400-5510-2930</t>
  </si>
  <si>
    <t>4400-5510-2895</t>
  </si>
  <si>
    <t>4400-5733-1923</t>
  </si>
  <si>
    <t>4400-5733-1912</t>
  </si>
  <si>
    <t>4400-5733-1967</t>
  </si>
  <si>
    <t>4400-5733-1934</t>
  </si>
  <si>
    <t>4400-5733-1956</t>
  </si>
  <si>
    <t>4400-5733-1978</t>
  </si>
  <si>
    <t xml:space="preserve">Nuotekų šalinimo tinklus – lietaus nuotekų šalinimo tinklus Kauno r. sav., Neveronių sen., Neveronių k., Tvenkinio g. </t>
  </si>
  <si>
    <t>4400-5122-7937</t>
  </si>
  <si>
    <t>4400-5122-8023</t>
  </si>
  <si>
    <t>4400-5122-8034</t>
  </si>
  <si>
    <t>5298-0032-8010</t>
  </si>
  <si>
    <t>5298-0032-9017</t>
  </si>
  <si>
    <t>Inžinerinius tinklus – lietaus nuotekų tinklus Kauno r. sav., Taurakiemio sen., Viršužiglio k.</t>
  </si>
  <si>
    <t>Inžinerinius tinklus – vandentiekio tinklus Kauno r. sav., Taurakiemio sen., Viršužiglio k.</t>
  </si>
  <si>
    <t>4400-0734-9308</t>
  </si>
  <si>
    <t>4400-0734-9334</t>
  </si>
  <si>
    <t>Vandentiekio tinklai– vandens gręžinys Kauno r. sav., Batniavos sen., Virbaliūnų k., Senakelio g. 42</t>
  </si>
  <si>
    <t>Nuotekų šalinimo tinklai – lietaus nuotekų tinklai Kauno r. sav., Domeikavos sen., Domeikavos k.</t>
  </si>
  <si>
    <t>Nuotekų šalinimo tinklai– lietaus nuotekų tinklai Kauno r. sav., Domeikavos sen., Domeikavos k.</t>
  </si>
  <si>
    <t xml:space="preserve">Nuotekų šalinimo tinklai – lietaus nuotekų tinklas Kauno r. sav., Domeikavos sen., Domeikavos k. </t>
  </si>
  <si>
    <t xml:space="preserve">Nuotekų šalinimo tinklai – lietaus nuotekų tinklai Kauno r. sav., Domeikavos sen., Domeikavos k. </t>
  </si>
  <si>
    <t>Vandentiekio tinklai – vandentiekio tinklai Kauno r. sav., Kauno LEZ. Oro parko teritorijoje</t>
  </si>
  <si>
    <t>Nuotekų šalinimo tinklai – lietaus nuotekų tinklai Kauno r. sav., Karmėlavos sen., Ramučių k., K. Bielinio g.</t>
  </si>
  <si>
    <t xml:space="preserve">Nuotekų šalinimo tinklai – lietaus nuotekų tinklai Kauno r. sav., Karmėlavos sen., Ramučių k., K. Bielinio g. </t>
  </si>
  <si>
    <t>Vandentiekio tinklai – vandentiekio tinklai Kauno r. sav., Karmėlavos sen., Sergeičikų I k.</t>
  </si>
  <si>
    <t xml:space="preserve">Nuotekų šalinimo tinklai – nuotekų šalinimo tinklai Kauno r. sav., Karmėlavos sen., Sergeičikų I k. </t>
  </si>
  <si>
    <t xml:space="preserve">Nuotekų šalinimo tinklai – lietaus nuotekų šalinimo tinklai Kauno r. sav., Karmėlavos sen., Sergeičikų I k. </t>
  </si>
  <si>
    <t>Nuotekų šalinimo tinklai – nuotekų šalinimo tinklai Kauno r. Karmėlavos mstl., Sergeičikų I k., Karmėlavos mstl.</t>
  </si>
  <si>
    <t>Nuotekų šalinimo tinklai – lietaus nuotekų šalinimo tinklai Kauno r. Karmėlavos mstl., Sergeičikų I k., Ramučių k.</t>
  </si>
  <si>
    <t>Nuotekų šalinimo tinklai – lietaus nuotekų šalinimo tinklai Kauno r. sav., Neveronių sen., Neveronių k., Purienų g., Šlamučių g.</t>
  </si>
  <si>
    <t xml:space="preserve">Nuotekų šalinimo tinklai – lietaus nuotekų šalinimo tinklai Kauno r. sav., Neveronių sen., Neveronių k., Raisto g., Šlamučių g., Šilojų g., Miško g. </t>
  </si>
  <si>
    <t>Pastatas– siurblinė  su kitais inžineriniais statiniais – kiemo statiniais (unikalus Nr. 5298-0032-9050) Kauno r. sav., Taurakiemio sen., Viršužiglio k., Kiemelio g. 3A</t>
  </si>
  <si>
    <t>Inžineriniai tinklai – vandentiekio tinklai Kauno r. sav., Taurakiemio sen., Viršužiglio k.</t>
  </si>
  <si>
    <t>Inžineriniai tinklai – lietaus nuotekų tinklai Kauno r. sav., Taurakiemio sen., Viršužiglio k.</t>
  </si>
  <si>
    <t>Inžineriniai tinklai – nuotekų tinklai Kauno r. sav., Taurakiemio sen., Viršužiglio k.</t>
  </si>
  <si>
    <t>Inžineriniai tinklai – nuotekų valymo įrenginiai Kauno r. sav., Taurakiemio sen., Viršužiglio k.</t>
  </si>
  <si>
    <t xml:space="preserve">Vandentiekio tinklai – vandentiekio tinklai Kauno r. sav., Taurakiemio sen., Margininkų k. </t>
  </si>
  <si>
    <t>Vandentiekio tinklai – vandenvietė Kauno r. sav., Taurakiemio sen., Margininkų k.</t>
  </si>
  <si>
    <t>S-1182</t>
  </si>
  <si>
    <t>4400-2115-8803, neįregistruota</t>
  </si>
  <si>
    <t>4400-2115-8825, neįregistruota</t>
  </si>
  <si>
    <t>4400-2115-8790, neįregistruota</t>
  </si>
  <si>
    <t>28.</t>
  </si>
  <si>
    <t>29.</t>
  </si>
  <si>
    <t>30.</t>
  </si>
  <si>
    <t>31.</t>
  </si>
  <si>
    <t>32.</t>
  </si>
  <si>
    <t>33.</t>
  </si>
  <si>
    <t>34.</t>
  </si>
  <si>
    <t>35.</t>
  </si>
  <si>
    <t>36.</t>
  </si>
  <si>
    <t>37.</t>
  </si>
  <si>
    <t>38.</t>
  </si>
  <si>
    <t>39.</t>
  </si>
  <si>
    <t>40.</t>
  </si>
  <si>
    <t>41.</t>
  </si>
  <si>
    <t>42.</t>
  </si>
  <si>
    <t>43.</t>
  </si>
  <si>
    <t>44.</t>
  </si>
  <si>
    <t>Gėlių kiosko pastatas Kauno r. sav., Garliava, Vytauto g. 58A</t>
  </si>
  <si>
    <t>A. J. P. (duomenys neskelbiami)</t>
  </si>
  <si>
    <t>4400-2142-5110</t>
  </si>
  <si>
    <t>2022 09 30</t>
  </si>
  <si>
    <t>Kauno rajono savivaldybės administracijos direktoriaus 2022-08-04 įsakymas Nr. ĮS-2819 "Dėl perkamo turto Garliavoje Kauno rajono savivaldybės nuosavybėn pirkimo komisijos sudarymo ir jos darbo reglamento patvirtinimo"</t>
  </si>
  <si>
    <t>Kauno rajono savivaldybės administracijos direktoriaus 2022-01-14 įsakymas Nr. ĮS-122  "Dėl perkamos žemės sklypo Neveronių seniūnijoje, Pabiržio kaime Kauno rajono savivaldybės nuosavybėn pirkimo komisijos sudarymo ir jos darbo reglamento patvirtinimo"</t>
  </si>
  <si>
    <t>Linksmakalnio kaimo bendruomenė; 5294-9006-1014, šifrai 1C1p: 1-5; 2022-10-05 iki 2032-09-30 Nr. S-1266</t>
  </si>
  <si>
    <t>Kauno rajono savivaldybės tarybos 2022-08-25 sprendimas Nr. TS-293 "Dėl Kauno rajono savivaldybės turto perdavimo asociacijai Linksmakalnio kaimo bendruomenei pagal panaudos sutartį"</t>
  </si>
  <si>
    <t>Kauno rajono Vilkijos neįgaliųjų sąjunga; 141/46,28; 142/2,97; 143/2,64; 144/8,77; 145/3,15; 146/2,88; 2018-02-23 iki 2028-02-23 Nr. S-168</t>
  </si>
  <si>
    <t>asociacija tautinės muzikos kūrėjų susivienijimas "Perkūno sakmės"; 5298-8025-2011,  patalpų šifrai 1B2p: 1-10 iki 1-15;                               2022-10-11 iki 2032-09-30 Nr. S-1286</t>
  </si>
  <si>
    <t>Kauno rajono savivaldybės tarybos 2022-08-25 sprendimas Nr. TS-292 "Dėl Kauno rajono savivaldybės turto perdavimo asociacijai tautinės muzikos kūrėjų susivienijimui "Perkūno sakmės" pagal panaudos sutartį"</t>
  </si>
  <si>
    <t xml:space="preserve"> Vaikų globos namų pastatas, 5298-4007-2017; Pagynės k., Liepų g. 10, su kitais inžineriniais statiniais: tvora su vartais ir varteliais, 4400-5891-4466, kiemo aikštele, 4400-5891-4444, aikštele, 4400-5941-4736, pavėsine, 4400-5891-4433, pavėsine, 4400-5891-4411, pavėsine, 4400-5891-4422</t>
  </si>
  <si>
    <t xml:space="preserve">Kauno rajono savivaldybės tarybos 2018-06-28 sprendimas Nr. TS-198 "Dėl Savivaldybės turto perdavimo Kauno rajono savivaldybės administracijai valdyti, naudoti ir disponuoti juo patikėjimo teise", Kauno rajono savivaldybės tarybos 2022-10-27 sprendimas Nr. TS- "Dėl </t>
  </si>
  <si>
    <t>VšĮ Pakaunės pirminės sveikatos priežiūros centras; 1/2 1-1; 1-3; 1-4; 1/2 1-5; 1-6; 1-9; 2020-04-24 iki 2040-04-08 Nr. S-380, įregistruota 2020-06-05</t>
  </si>
  <si>
    <t>Kauno rajono savivaldybės administracijos direktoriaus 2022-10-12 įsakymas Nr. Įs-3647 "dėl Kauno rajono savivaldybės turto perdavimo Lietuvos samariečių bendrijos Kauno rajono skyriui pagal panaudos sutartį"</t>
  </si>
  <si>
    <t xml:space="preserve">Kauno rajono savivaldybės administracija  (1/2 1-1; 1/2 1-5; 1-10 iki 1-12), 2018-07-17 Nr. NA-27, </t>
  </si>
  <si>
    <t>Lietuvos samariečių bendrijos Kauno rajono skyrius, 1-7/8,39; 1-8/8,39; 2022-10-21 iki 2032-10-01 Nr. S-1322</t>
  </si>
  <si>
    <t>Kauno rajono savivaldybės viešoji biblioteka;  1-12; 1-15; 1-16; su 1/2 bendro naudojimo patalpa 1-14; 2022-10-25 iki 2042-10-25 Nr. S-1359</t>
  </si>
  <si>
    <t>Kauno rajono savivaldybės tarybos 2022-09-22 sprendimas Nr. TS-319 "Dėl Kauno rajono savivaldybės turto perdavimo Kauno rajono savivaldybės viešajai bibliotekai pagal panaudos sutartį"</t>
  </si>
  <si>
    <t>S-1248</t>
  </si>
  <si>
    <t>Kiti inžineriniai statiniai - aikštelė, 4400-5246-7322; kiti inžineriniai statiniai - aikštelė, 4400-5246-7319; kiti inžineriniai statiniai - tvora su vartais ir varteliais, 4400-5246-72395; kiti inžineriniai statiniai - aikštelė su takais, 4400-5246-7308; kiti inžineriniai statiniais - kanalizacijos šuliniai, 4400-0363-0355</t>
  </si>
  <si>
    <t>Kauno rajono savivaldybės tarybos 2022-10-27 sprendimas Nr. TS-381 "Dėl Kauno rajono savivaldybės turto perdavimo Kauno rajono savivaldybės administracijai valdyti, naudoti ir disponuoti juo patikėjimo teise"</t>
  </si>
  <si>
    <t>D. Č. (duomenys neskelbiami)</t>
  </si>
  <si>
    <t>S-1403</t>
  </si>
  <si>
    <t>4400-2094-3588</t>
  </si>
  <si>
    <t>2022 11 03</t>
  </si>
  <si>
    <t>Kauno rajono savivaldybės administracijos direktoriaus 2022-06-28 įsakymas Nr. ĮS-2327 "Dėl perkamų žemės sklypų Kauo rajono savivaldybės nuosavybėn pirkimo komisijos sudarymo ir jos darbo reglamento patvirtinimo"</t>
  </si>
  <si>
    <t>asociacija Kauno rajono jaunimo organizacijų sąjunga "Apvalusis stalas"; I-24/8,59;                    2022-11-14 iki 2032-10-01 Nr. S-1455</t>
  </si>
  <si>
    <t>Kauno rajono savivaldybės tarybos 2022-11-07 įsakymas Nr. ĮS-3878 "Dėl Kauno rajono savivaldybės turto perdavimo asociacijai Kauno rajono jaunimo organizacijų sąjungai "Apvalusis stalas" pagal panaudos sutartį"</t>
  </si>
  <si>
    <t>Kauno rajono savivaldybės viešoji biblioteka; 1-42; 1-43; 1-45; 1-46; 1-47; 2022-09-16 iki 2042-09-16 Nr. S-1440</t>
  </si>
  <si>
    <t>Kauno rajono savivaldybės tarybos 2022-08-25 sprendimas Nr. TS-291 "Dėl Kauno rajono savivaldybės turto Kauno r. sav., Babtų sen., Panevėžiuko k., Kranto g. 2"</t>
  </si>
  <si>
    <t xml:space="preserve">Kauno rajono savivaldybės tarybos 2022-10-27 sprendimas Nr. TS-330 „Dėl Kauno rajono savivaldybės turto perdavimo Kauno rajono savivaldybės administracijai valdyti, naudoti ir disponuoti juo patikėjimo teise“ </t>
  </si>
  <si>
    <t>Kauno rajono savivaldybės administracija, 4400-0626-3858:2602, 1-39/7,09; 1-23/16,32; 4,33 kv. m bendrojo naudojimo patalpos 1-2/34,59, 2022-11-28 Nr. NA-28</t>
  </si>
  <si>
    <t>Kauno rajono savivaldybės administracija, 4400-4889-5856:4303, 1-1/5,90; 1-2/26,62; 1-3/17,89; 1-4/3,47; 2022-11-28 Nr. NA-28</t>
  </si>
  <si>
    <t>Kauno rajono savivaldybės  tarybos 2022-10-27 sprendimas Nr. TS-330 "Dėl Kauno rajono savivaldybės turto perdavimo Kauno rajono savivaldybės administracijai valdyti, naudoti ir disponuoti juo patikėjimo teise"</t>
  </si>
  <si>
    <t xml:space="preserve">Kauno rajono savivaldybės tarybos 2022-10-27 sprendimas Nr. TS-127 „Dėl Savivaldybės turto panaudos sutarčių nutraukimo su VšĮ Kauno rajono greitosios medicinos pagalbos stočiai ir Savivaldybės turto perdavimo valdyti, naudoti ir disponuoti juo  patikėjimo teise“ </t>
  </si>
  <si>
    <t>Kauno rajono savivaldybės administracija, 5289-5000-2048, patalpų šifrai 4G1p: G-5/79,52;  2022-11-28 Nr. NA-28</t>
  </si>
  <si>
    <t xml:space="preserve">Kauno rajono savivaldybės administracija, 5293-8000-1023, patalpų indeksai: 202 iki 206, nuo 208 iki 210; 2022-11-28 Nr. NA-28, </t>
  </si>
  <si>
    <t>Kauno rajono savivaldybės tarybos 2022-11-27 sprendimas Nr. TS-330 "Dėl Kauno rajono savivaldybės turto perdavimo Kauno rajono savivaldybės administracijai valdyti, naudoti ir disponuoti juo patikėjimo teise"</t>
  </si>
  <si>
    <t>Kauno rajono savivaldybės tarybos 2022-10-27 sprendimas Nr. TS-330 "Dėl Kauno rajono savivaldybės turto perdavimo Kauno rajono savivaldybės administracijai valdyti, naudoti ir disponuoti juo patikėjimo teise"</t>
  </si>
  <si>
    <t>Kauno rajono savivaldybės tarybos 2022-10-27 sprendimas Nr. TS-329 "Dėl Kauno rajono savivaldybės turto perdavimo Kauno rajono savivaldybės administracijai valdyti, naudoti ir disponuoti juo patikėjimo teise"</t>
  </si>
  <si>
    <t>VšĮ Kauno rajono savivaldybės administracija,  2022-11-28 Nr. NA-28</t>
  </si>
  <si>
    <t>Kauno rajono savivaldybės administracija, 2022-11-28 Nr. NA-28</t>
  </si>
  <si>
    <t>Kauno rajono savivaldybės administracija, (1-2/10,64 1-7/8,39; 1-8/8,39), 2022-11-28 aktas Nr. NA-28</t>
  </si>
  <si>
    <t>A. A. (duomenys neskelbiami), G-4; 2021-12-06 iki 2025-12-06 Nr. S-1432, nuomos mokestis per mėnesį - 32,77 Eur</t>
  </si>
  <si>
    <t>K. Z. (duomenys neskelbiami)</t>
  </si>
  <si>
    <t>S-1569</t>
  </si>
  <si>
    <t>4400-2094-3344</t>
  </si>
  <si>
    <t>Darželio pastatas Kauno r. sav., Samylų sen., Šlienavos k., Kampiškių g. 8</t>
  </si>
  <si>
    <t>S-1570</t>
  </si>
  <si>
    <t>5298-6027-7014</t>
  </si>
  <si>
    <t>Kiti inžineriniai statiniai – kiemo statiniai Kauno r. sav., Samylų sen., Šlienavos k., Kampiškių g. 8</t>
  </si>
  <si>
    <t>5298-6027-7025</t>
  </si>
  <si>
    <t>Žemės sklypas Kauno r. sav., Samylų sen., Šlienavos k., Kampiškių g. 8</t>
  </si>
  <si>
    <t>5280-0005-0246</t>
  </si>
  <si>
    <t>A. K. ir J. K. (duomenys neskelbiami)</t>
  </si>
  <si>
    <t>Kauno rajono savivaldybės tarybos 2022 m. gruodžio 20 d. sprendimas Nr. TS-404 "Dėl Kauno rajono savivaldybės tarybos 2020 m.birželio 25 d. sprendimo Nr. TS-260 "Dėl Kauno rajono savivaldybės turto perdavimo UAB "Nullus" valdyti, naudoti ir disponuoti juo patikėjimo teise" pakeitimo"</t>
  </si>
  <si>
    <t>Mokyklos pastatas Kauno r. sav., Alšėnų sen., Mastaičių k., Mokslo g. 2A, 4400-5921-6576</t>
  </si>
  <si>
    <t xml:space="preserve">UAB "Nullus", 2020-10-27, 2022-12-28 S-1689 </t>
  </si>
  <si>
    <t>Mokslo paskirties pastatas, 4400-5699-8248, Kluoniškiai, Bažnyčios g. 4</t>
  </si>
  <si>
    <t>Pastatas -sandėlis, 4400-0353-2502, Zapyškis, Šakių pl. 67</t>
  </si>
  <si>
    <t>sporto inžineriniai statiniai - krepšinio aikštelė, 4400-5729-6169, Lapės, Mokyklos g. 4</t>
  </si>
  <si>
    <t>kiti inžineriniai statiniai – pėsčiųjų takuai, unikalus Nr. 4400-5717-8786</t>
  </si>
  <si>
    <t>kiti inžineriniai statiniai – pėsčiųjų takai, unikalus Nr. 4400-5717-8797</t>
  </si>
  <si>
    <t>kiti inžineriniai statiniai – žaidimų aikštelė, unikalus Nr. 4400-5729-6182</t>
  </si>
  <si>
    <t>kiti inžineriniai statiniai – žaidimų aikštelė, unikalus Nr. 4400-5729-6203</t>
  </si>
  <si>
    <t>kiti inžineriniai statiniai – žaidimų aikštelė, unikalus Nr. 4400-5729-6247</t>
  </si>
  <si>
    <t>kiti inžineriniai statiniai – žaidimų aikštelė, unikalus Nr. 4400-5729-6258</t>
  </si>
  <si>
    <t>kiti inžineriniai statiniai – žaidimų aikštelė, unikalus Nr. 4400-5729-6214</t>
  </si>
  <si>
    <t>kiti inžineriniai statiniai – žaidimų aikštelė, unikalus Nr. 4400-5729-6190</t>
  </si>
  <si>
    <t>kiti inžineriniai statiniai – žaidimų aikštelė, unikalus Nr. 4400-5729-6236</t>
  </si>
  <si>
    <t>kiti inžineriniai statiniai – žaidimų aikštelė,unikalus Nr. 4400-5729-6225</t>
  </si>
  <si>
    <t>kiti inžineriniai statiniai – kiemo statiniai, unikalus Nr. 4400-5711-1007</t>
  </si>
  <si>
    <t>vandentiekio tinklai – vandentiekio tinklai, unikalus Nr. 4400-5475-5325</t>
  </si>
  <si>
    <t>nuotekų šalinimo tinklai – lietaus nuotekų tinklai,unikalus Nr. 4400-5475-5347</t>
  </si>
  <si>
    <t>nuotekų šalinimo tinklai – lietaus (drenažo) tinklai, unikalus Nr. 4400-5715-1076</t>
  </si>
  <si>
    <t>nuotekų šalinimo tinklai – lietaus nuotekų tinklai, unikalus Nr. 4400-5475-5336</t>
  </si>
  <si>
    <t>nuotekų šalinimo tinklai – buitinių nuotekų tinklai, unikalus Nr. 4400-5715-1069</t>
  </si>
  <si>
    <t>nuotekų šalinimo tinklai – buitinių nuotekų tinklai, unikalus Nr. 4400-5715-1058</t>
  </si>
  <si>
    <t>Kauno rajono savivaldybės tarybos 2011-12-22 sprendimas Nr. TS-381 "Dėl Savivaldybės turto perdavimo valdyti, naudoti ir disponuoti juo patikėjimo teise", Kauno rajono savivaldybės tarybos 2022-12-20 sprendimas TS-401 "Dėl Kauno rajono savivaldybės turto perdavimo Kauno r. Lapių lopšeliui-darželiui valdyti, naudoti ir disponuoti juo patikėjimo teise"</t>
  </si>
  <si>
    <t>Kauno rajono neįgaliųjų draugija, 5296-5019-8019:0008, patalpų šifrai 1C1p: 1-33; 1-34; 1-35; 1-36; 1-31; 2023-01-03 Nr. S-7 iki 2032-10-01</t>
  </si>
  <si>
    <t>Kauno rajono savivaldybės tarybos 2022-10-27 sprendimas Nr. TS-337 "Dėl Kauno rajono savivaldybės turto perdavimo Kauno rajono neįgaliųjų draugijai pagal panaudos sutartį"</t>
  </si>
  <si>
    <t xml:space="preserve">Kauno r. Babtų gimnazija,  2012 -06-15 Nr. S-781    </t>
  </si>
  <si>
    <t>Kauno r. Panevėžiuko  mokykla-daugiafunkcis centras, R-1 iki R-24; 1-1 iki 1-67; 1-95 iki 1-100, 2-1 iki 2-22; 2012 -03- 09 Nr. S-285</t>
  </si>
  <si>
    <t>Kauno r. Panevėžiuko pagrindinė mokykla, 2016-04-13 Nr. S-580</t>
  </si>
  <si>
    <t>Kauno rajono savivaldybės administracija, nuo 1-6 iki 1-10; nuo 2-1 iki 2-10, 2018- 06-08 Nr. NA-24</t>
  </si>
  <si>
    <t xml:space="preserve">VšĮ Kauno tvirtovės parkas                               2018-05-28 iki 2028-05-28          Nr. S-523                   </t>
  </si>
  <si>
    <t xml:space="preserve">Kauno r. Garliavos Jonučių progimnazija, 2012-05-23 Nr. S-638,  įregistruota 2016-05-23, </t>
  </si>
  <si>
    <t xml:space="preserve">Kauno r. Karmėlavos  lopšelis-darželis "Žilvitis", 2012-02-09 Nr. S-173 </t>
  </si>
  <si>
    <t>Žemės sklypo dalis Kauno r. sav., Kačerginė, J. Janonio g. 126</t>
  </si>
  <si>
    <t>Žemės sklypo dalis Kauno r. sav., Kačerginė, J. Janonio g. 128</t>
  </si>
  <si>
    <t>Žemės sklypo dalis Kauno r. sav., Kačerginė, J. Janonio g. 87</t>
  </si>
  <si>
    <t>UAB "Skinarta"</t>
  </si>
  <si>
    <t>S-1663</t>
  </si>
  <si>
    <t>4400-2094-3388</t>
  </si>
  <si>
    <t>Žemės sklypo dalis Kauno r. sav., Kačerginė, J. Janonio g. 89</t>
  </si>
  <si>
    <t>4400-2094-3455</t>
  </si>
  <si>
    <t>Pastatas– aerotentas Kauno r. sav., Taurakiemio sen., Viršužiglio k., Žiglos g. 91</t>
  </si>
  <si>
    <t xml:space="preserve">Pastatas – chloratorinė Kauno r. sav., Taurakiemio sen., Viršužiglio k., Žiglos g. 91 </t>
  </si>
  <si>
    <t>VšĮ "Plačiajuostis internetas"; 2-7/12,99; 2018-03-26 iki 2028-03-16 Nr. S-319</t>
  </si>
  <si>
    <t>VšĮ Kauno rajono turizmo ir verslo informacijos centras; 2023-02-07 iki 2043-02-07 Nr. S-153</t>
  </si>
  <si>
    <t>Kauno rajono savivaldybės tarybos 2023-01-26 sprendimas Nr. TS-20 "Dėl Kauno rajono savivaldybės turto perdavimo VšĮ Kaun orajono turizmo ir verslo informacijos centrui valdyti, naudoti ir disponuoti juo patikėjimo teise"</t>
  </si>
  <si>
    <t>Linksmakalnio kaimo bendruomenė; 5294-9006-1014, šifrai 1C1p: 1-20; 1-21; 1-22; 1-23; 1-24; 1-25; 1-26; 1-27; 1-28; 2023-02-08 iki 2033-10-01 Nr. S-181</t>
  </si>
  <si>
    <t>Kauno rajono savivaldybės tarybos 2023-01-26 sprendimas Nr. TS-22 "Dėl Kauno rajono savivaldybės turto perdavimo Linksmakalnio kaimo bendruomenei pagal panaudos sutartį“</t>
  </si>
  <si>
    <t>45.</t>
  </si>
  <si>
    <t>S-145</t>
  </si>
  <si>
    <t>5298-4058-9015</t>
  </si>
  <si>
    <t xml:space="preserve">nuotekų šalinimo tinklus – lietaus kanalizacijos tinklus Kauno r. sav., Alšėnų sen., Mastaičių k., Mokslo g. 2 </t>
  </si>
  <si>
    <t>20 metų</t>
  </si>
  <si>
    <t>Žemės sklypas Kauno r. sav., Užliedžių k., Pienių g. 28</t>
  </si>
  <si>
    <t>UAB "Silberta"</t>
  </si>
  <si>
    <t>S-152</t>
  </si>
  <si>
    <t>4400-5896-9667</t>
  </si>
  <si>
    <t>2023 02 06</t>
  </si>
  <si>
    <t>Vaikų lopšelio darželio pastatas Kauno r. sav., Užliedžių k., Pienių g. 28</t>
  </si>
  <si>
    <t>4400-5996-3492</t>
  </si>
  <si>
    <t>AB "ESO"</t>
  </si>
  <si>
    <t>S-223</t>
  </si>
  <si>
    <t>2023 02 17</t>
  </si>
  <si>
    <t>Kauno rajono savivaldybės tarybos 2023-01-26 TS-32 "Dėl nekilnojamojo turto pirkimo"</t>
  </si>
  <si>
    <t>Kauno rajono savivaldybės tarybos 2023-01-26 TS-23 "Dėl Kauno rajono savivaldybės tarybos 2022 m. lapkričio 24 d. sprendimo Nr. TS-361 „Dėl elektros oro linijos pirkimo“ pakeitimo"</t>
  </si>
  <si>
    <t>Elektros oro linija su 10 vnt. atramų Kauno r. sav., Domeikavos sen., Voškonių k.</t>
  </si>
  <si>
    <t>Kauno rajono pedagoginė psichologinė tarnyba, 2023-02-22 Nr. S-249,unikalus Nr. 5295-5001-3019:0001, patalpų indeksai: P-7/7,41; P-8/12,64; P-9.9,14; P-11/12,30; P-12/7,55; P-13/6,00; P-14/0,92; P-15/0,86</t>
  </si>
  <si>
    <t>VšĮ Garliavos pirminės sveikatos priežiūros centras patalpos-poliklinikos unikalus Nr. 5295-5001-3019:0001, patalpų indeksai: P-1 iki P-6; P-16 iki P-18; P-41; 1-1 iki 1-5; 2-1 iki 2-25; 1/2 1-13/17,84; 1/2 P-10; 1/2 P-39;  S-497; 2020-05-15 iki 2040-04-08, 784,16 kv. m be bendro naudojimo patalpų</t>
  </si>
  <si>
    <t>Kauno rajono savivaldybės tarybos 2023-01-26 sprendimas Nr. TS-21 "Dėl Kauno rajono savivaldybės turto perdavimo Kauno rajono pedagoginei psichologinei tarnybai valdyti, naudoti ir disponuoti juo patikėjimo teise"</t>
  </si>
  <si>
    <t>VšĮ Pakaunės pirminės sveikatos priežiūros centras, 144 iki 1-55, 2023-02-07 iki 2040-04-08 Nr. S-270</t>
  </si>
  <si>
    <t xml:space="preserve">Kauno rajono savivaldybės tarybos 2023-02-23 sprendimas Nr. TS-87 „Dėl Kauno rajono savivaldybės turo perdavimo VšĮ Pakaunės pirminės sveikatos priežiūros centrui valdyti, naudoti ir disponuoti juo  patikėjimo teise“ </t>
  </si>
  <si>
    <t>Garažo pastatas,  4400-5210-1205; Babtų k., Vėrupės g. 10</t>
  </si>
  <si>
    <t>I. V. (duomenys neskelbiami), 1/2 dalis 1-2/10,64; 2022-09-30 iki 2027-09-30 Nr. S-1245, nuomos mokestis - 10,00 Eur per mėnesį</t>
  </si>
  <si>
    <t>Kauno r. Samylų kultūros centras, nuo 1-19 iki 1-30; 1-41; 1-42; nuo 1-51 iki 1-53, 2023-03-02 Nr. S-301</t>
  </si>
  <si>
    <t>Kauno rajono savivaldybės tarybos 2023-02-23 sprendimas Nr. TS-83 "Dėl Kauno rajono savivaldybės turto perdavimo Kauno rajono Samylų kultūros centrui valdyti, naudoti ir disponuoti juo patikėjimo teise"</t>
  </si>
  <si>
    <t>Labdaros ir paramos fondo "Nemuno krašto vaikai" filialo "Vilkijos vaiko ir šeimos gerovės centras",  2023-03-06 iki 2033-01-01 Nr. S-313</t>
  </si>
  <si>
    <t>Kauno rajono savivaldybės tarybos 2023-02-23 sprendimas Nr. TS-86 "Dėl Kauno rajono savivaldybės turto perdavimo Labdaros ir paramos fondo "Nemuno krašto vaikai" filialui "Vilkijos vaiko ir šeimos gerovės centras" pagal panaudos sutartį"</t>
  </si>
  <si>
    <t>J. A. (duomenys neskelbiami), 5298-8025-2011, R-7,  2020-05-18 iki 2030-05-18 Nr. S-502, nuomos mokestis - 28,29 Eur per mėnesį</t>
  </si>
  <si>
    <t>Kauno rajono savivaldybės tarybos 2021-07-01 sprendimas Nr. TS-266 „Dėl Kauno rajono savivaldybės turto perdavimo Kauno rajono pedagoginei psichologinei tarnybai valdyti, naudoti ir disponuoti juo patikėjimo teise“</t>
  </si>
  <si>
    <t>J. S. (duomenys neskelbiami), 1/2 dalis 1-2/10,64; 2023-03-16 iki 2027-09-30 Nr. S-353, nuomos mokestis - 10,00 Eur per mėnesį</t>
  </si>
  <si>
    <t>J. A. (duomenys neskelbiami), 5298-8025-2011, 1-88/15,43,  2023-03-15 iki 2028-03-15 Nr. S-349, nuomos mokestis - 29,17 Eur per mėnesį</t>
  </si>
  <si>
    <t>2023-03-09 viešas nuomos konkursas</t>
  </si>
  <si>
    <t>Pastatas - ūkinis pastatas, 5292-5006-2036, Akademija Obelynės g. 8</t>
  </si>
  <si>
    <t>Kiti inžineriniai statiniai - aikštelė, 4400-5056-9696 Muniškių k., Saulėtekio g. 6</t>
  </si>
  <si>
    <t>kiti inžineriniai statiniai - takai, 4400-5358-4142 Muniškių k., Saulėtekio g. 6</t>
  </si>
  <si>
    <t>kiti inžineriniai statiniai - tvora su vartais ir varteliais, 4400-5358-4110</t>
  </si>
  <si>
    <t>kiti inžineriniai statiniai - kanalizacijos šuliniai, 4400-5358-4153</t>
  </si>
  <si>
    <t>VšĮ Muniškių globos namai, 2023-04-05 iki 2028-01-01 Nr. S-496</t>
  </si>
  <si>
    <t>Kauno rajono savivaldybės tarybos 2023-03-30 sprendimas Nr. TS-149 "Dėl Kauno rajono savivaldybės turto perdavimo VšĮ "Muniškių  globos namai" pagal patikėjimo sutartį"</t>
  </si>
  <si>
    <t>Vaikų lopšelio darželio pastatas, 4400-5996-3492, Kauno r. sav., Užliedžių sen., Užliedžių k., Pienių g. 28</t>
  </si>
  <si>
    <t>0,2329 ha žemės sklypas, 4400-5896-9667, Kauno r. sav., Užliedžių sen., Užliedžių k., Pienių g. 28</t>
  </si>
  <si>
    <t>Kauno r. Užliedžių lopšelis-darželis "Pienė", 2023-04-05 Nr. S-497</t>
  </si>
  <si>
    <t>Kauno rajono savivaldybės tarybos 2023-03-30 sprendimas Nr. TS-148 "Dėl Kauno rajono savivaldybės turto perdavimo Kauno r. Užliedžių lopšeliui-darželiui "Pienė" valdyti, naudoti ir disponuoti juo patikėjimo teise"</t>
  </si>
  <si>
    <t>SBĮ Kauno r. sporto centras, 2023-04-06 Nr. S-508</t>
  </si>
  <si>
    <t>Kauno rajono savivaldybės tarybos 2023-03-30 sprendimas Nr. TS-151 "Dėl Kauno rajono savivaldybės turto perdavimo  Kauno r.  sporto centrui valdyti, naudoti ir disponuoti juo patikėjimo teise"</t>
  </si>
  <si>
    <t>Kauno rajono savivaldybės tarybos 2023-03-30 sprendimas Nr. TS-152 "Dėl Kauno rajono savivaldybės turto perdavimo Kauno r. Garliavos kultūros centrui pagal panaudos sutartį"</t>
  </si>
  <si>
    <t>Kauno r. Garliavos kultūros centras, 1-8/11,16; 3-5/27,58; 3-7/43,81; Savivaldybės turto panaudos sutartis Nr. S-509 2023-04-06 iki 2033-04-01</t>
  </si>
  <si>
    <t xml:space="preserve">Kauno rajono savivaldybės tarybos 2023-03-30 sprendimas Nr. TS-152 "Dėl Kauno rajono savivaldybės turto perdavimo Kauno r. Garliavos kultūros centrui pagal panaudos sutartį"
</t>
  </si>
  <si>
    <t xml:space="preserve">Kauno r. sporto  centras, 7-1; 7-2; 7-3; 7-4; 7-5; 7-6; 7-7; 7-8; 7-9; 7-10; 7-11; 7-12; 7-13; 7-14; 7-15; 7-16; 7-18; 7-19; 7-20; 7-21; 7-22; 7-23; 7-24; 7-25; 7-26; 7-27; 7-28;                             2023-04-06 iki 2033-04-01 Nr. S-509 </t>
  </si>
  <si>
    <t>46.</t>
  </si>
  <si>
    <t xml:space="preserve">Nuotekų šalinimo tinklai - lietaus nuotekų tinklai Kauno r. sav., Karmėlavos sen., Ramučių k., Gėlių ir Kauno g. </t>
  </si>
  <si>
    <t>S-526</t>
  </si>
  <si>
    <t>4400-5954-1354</t>
  </si>
  <si>
    <t>Žemės sklypas Kauno r. sav., Neveronių sen., Pabiržio k.</t>
  </si>
  <si>
    <t>R. R. (duomenys neskelbiami)</t>
  </si>
  <si>
    <t>S-568</t>
  </si>
  <si>
    <t>4400-5908-7746</t>
  </si>
  <si>
    <t>A. L. K., S. Š., V. K.</t>
  </si>
  <si>
    <t>S-569</t>
  </si>
  <si>
    <t>4400-1681-6714</t>
  </si>
  <si>
    <t>Žemės sklypas Kauno r. sav., Samylų sen., Šlienavos k., Nemuno g. 21A</t>
  </si>
  <si>
    <t>Kauno rajono savivaldybės administracijos direktoriaus 2022-11-08 įsakymas Nr. ĮS-3906 "Dėl perkamo turto šlienavos kaime Kauno rajono savivaldybės nuosavybėn pirkimo komisijos sudarymo ir jos darbo reglamento patvirtinimo"</t>
  </si>
  <si>
    <t>Kauno rajono savivaldybės administracijos direktoriaus 2022-06-28 įsakymas Nr. ĮS-2327 "Dėl perkamų žemės sklypų Kauno rajono savivaldybės nuosavybėn pirkimo komisijos sudarymo ir jos darbo reglamento patvirtinimo"</t>
  </si>
  <si>
    <t>Kauno rajono savivaldybės administracijos direktoriaus 2023-02-14 įsakymas Nr. ĮS-540 "Dėl Perkamo žemės sklypo Pabiržio kaime Kauno rajono savivaldybės nuosavybėn pirkimo komisijos sudarymo ir jos darbo reglamento patvirtinimo"</t>
  </si>
  <si>
    <t>Kauno rajono savivaldybės administracijos direktoriaus 2023-02-22 įsakymas Nr. ĮS-609 "Dėl Perkamo žemės sklypo Šlienavos kaime Kauno rajono savivaldybės nuosavybėn pirkimo komisijos sudarymo ir jos darbo reglamento patvirtinimo"</t>
  </si>
  <si>
    <t>UAB "Horeca consulting", 118,00 kv. m pastato, 2023-05-03 iki 2028-05-03 Nr. S-631, nuomos mokestis - 89,68 Eur</t>
  </si>
  <si>
    <t>UAB "Horeca consulting", 2023-03-23 iki 2033-03-23 Nr. S-378, nuomos mokestis - 51,85 Eur</t>
  </si>
  <si>
    <t>2023-04-19 viešas nuomos konkursas</t>
  </si>
  <si>
    <t>Negyvenamosios patalpos Kauno r. sav., Samylų sen., Šlienavos k., J. Biliūno g. 22</t>
  </si>
  <si>
    <t>AB Lietuvos paštas</t>
  </si>
  <si>
    <t>5296-9024-1015:0017</t>
  </si>
  <si>
    <t>Negyvenamosios patalpos Kauno r. sav., Zapyškio sen., Kluoniškių k., Šviesos g. 18-5</t>
  </si>
  <si>
    <t>Negyvenamosios patalpos Kauno r. sav., Babtai, Kauno g. 10-12</t>
  </si>
  <si>
    <t>5295-6014-6010:0001, patalpų indeksai: nuo 1-1 iki 1-5; nuo 1-9 iki 1-14</t>
  </si>
  <si>
    <t>5297-6022-1012:0002, patalpų indeksai: 141, 142, 144, 145</t>
  </si>
  <si>
    <t>Negyvenamosios patalpos Kauno r. sav., Alšėnų sen., Mastaičių k., Žiedo g. 2</t>
  </si>
  <si>
    <t>5298-9004-5018:0002, nuo R-2 iki R-17, nuo 1-2 iki 1-20 su bendro naudojimo patalpa a-1 (1/2 nuo 5,52)</t>
  </si>
  <si>
    <t>Kauno rajono savivaldybės tarybos 2023-05-23 sprendimas Nr. TS-216 "Dėl nekilnojamojo turto pirkimo ir jo perdavimo valdyti, naudoti ir disponuoti juo patikėjimo teise"</t>
  </si>
  <si>
    <t>Kauno rajono savivaldybės mero 2023-05-02 potvarkis Nr. MP-54 "Dėl perkamo turto Kauno r. sav., Bubių k., Parko g. 7 pirkimo komisijos sudarymo ir jos darbo reglamento patvirtinimo"</t>
  </si>
  <si>
    <t>5200-0001-5013</t>
  </si>
  <si>
    <t>5207-0005-0328</t>
  </si>
  <si>
    <t>R. K. (duomenys neskelbiami)</t>
  </si>
  <si>
    <t>4400-1681-6658</t>
  </si>
  <si>
    <t>Kauno rajono savivaldybės administracijos direktoriaus 2023-03-23 įsakyams Nr. ĮS-918 "Dėl Negyvenamųjų patalpų pirkimo Kauno rajono savivaldybės nuosavybėn komisijos sudarymo ir jos darbo reglamento patvirtinimo"</t>
  </si>
  <si>
    <t>Kauno rajono savivaldybės administracijos direktoriaus 2023-04-07 įsakymas Nr. ĮS-1142 "Dėl Žemės Šlienavos k., Nemuno g. 21 pirkimo Kauno rajono savivaldybės nuosavybėn ekonominio ir soacialinio pagrindimo patvirtinimo"</t>
  </si>
  <si>
    <t>5293-0005-0026</t>
  </si>
  <si>
    <t>4400-3916-6653</t>
  </si>
  <si>
    <t>Kauno r. Garliavos Juozo Lukšos gimnazija                 2023-05-31 Nr. MS-11</t>
  </si>
  <si>
    <t>2423,77 kv. m mokyklos pastatas, unikalus Nr. 5298-0004-3038, Kauno r. sav., Garliavoje, S. Lozoraičio g. 13</t>
  </si>
  <si>
    <t xml:space="preserve">Mokyklos pastatas, unikalus Nr. 5298-0004-3018, Kauno r. sav., Garliavoje, S. Lozoraičio g. 13 </t>
  </si>
  <si>
    <t>Garažo pastatas, unikalus Nr. 5298-0004-3029, Kauno r. sav., Garliavoje, S. Lozoraičio g. 13</t>
  </si>
  <si>
    <t>Kauno rajono savivaldybės tarybos 2023 m. gegužės 25 d. sprendimas Nr. TS-214 "Dėl Kauno rajono savivaldybės turto perdavimo Kauno r. Garliavos Juozo Lukšos gimnazijai valdyti, naudoti ir disponuoti juo patikėjimo teise"</t>
  </si>
  <si>
    <t>sporto inžineriniai statiniai – multifunkcinė aikštelė, unikalus Nr. 4400-5787-8743, Kauno r. sav., Kamėlavos mstl., B. Buračo tak. 2</t>
  </si>
  <si>
    <t>sporto inžineriniai statiniai – tinklinio aikštelė, unikalus Nr. 4400-5787-8721  Kauno r. sav., Kamėlavos mstl., B. Buračo tak. 2</t>
  </si>
  <si>
    <t>sporto inžineriniai statiniai – bėgimo takas, futbolo aikštę, šuoliaduobę, unikalus Nr. 4400-5787-8654, Kauno r. sav., Kamėlavos mstl., B. Buračo tak. 2</t>
  </si>
  <si>
    <t>kiti inžineriniai statiniai – pėsčiųjų takas, unikalus Nr. 4400-5787-8710, Kauno r. sav., Kamėlavos mstl., B. Buračo tak. 2</t>
  </si>
  <si>
    <t>kiti inžineriniai statiniai – pėsčiųjų takas, unikalus Nr. 4400-5978-8444, Kauno r. sav., Kamėlavos mtsl., B. Buračo tak. 2</t>
  </si>
  <si>
    <t>kiti inžineriniai statiniai – tvora, unikalus Nr. 4400-5787-8687, Kauno r. sav., Kamėlavos mstl., B. Buračo tak. 2</t>
  </si>
  <si>
    <t>kiti inžineriniai statiniai – vaikų žaidimo aikštelė, unikalus Nr. 4400-5787-8732, Kauno r. sav., Kamėlavos mstl., B. Buračo tak. 2</t>
  </si>
  <si>
    <t>nuotekų šalinimo tinklai – lietaus nuotekų šalinimo tinklai (unikalus Nr. 4400-5803-3166, Kauno r. sav., Kamėlavos mstl., B. Buračo tak. 2</t>
  </si>
  <si>
    <t>Kauno r. Karmėlavos Balio Buračo gimnazija, 2023-05-30 MS-9</t>
  </si>
  <si>
    <t>Kauno rajono savivaldybės tarybos 2023-05-25 sprendiams Nr. TS-213 "Dėl Kauno rajono savivaldybės turto perdavimo Kauno r. Karmėlavos Balio Buračo gimnazijai valdyti, naudoti ir disponuoti juo patikėjimo teise"</t>
  </si>
  <si>
    <t>sporto inžineriniai statiniai – multifunkcinė aikštelė, unikalus Nr. 4400-5787-8754, Kauno r. sav., Kamėlavos mstl., B. Buračo tak. 2</t>
  </si>
  <si>
    <t>MS-12</t>
  </si>
  <si>
    <t>Kultūros namų pastatas Kauno r. sav., Batniavos sen., Bubių k., Parko g. 7</t>
  </si>
  <si>
    <t>Žemės sklypas Kauno r. sav., Batniavos sen., Bubių k., Parko g. 7</t>
  </si>
  <si>
    <t>Žemės sklypas Kauno r. sav., Samylų sen., Nemuno g. 21</t>
  </si>
  <si>
    <t>VšĮ Greitosios medicinos pagalbos tarnyba, 2023-06-30 iki 2025-06-30 Nr. NS-31 (3.34) /MS-19</t>
  </si>
  <si>
    <t>Kauno rajono savivaldybės tarybos 2023-06-29 sprendimas Nr. TS-271 "Dėl Kauno rajono savivaldybės turto perdavimo Greitosios medicinos pagalbos tarnybai pagal panaudos sutartį"</t>
  </si>
  <si>
    <t>Kauno rajono savivaldybės viešoji biblioteka, 5200-0056-1016, patalpų šifrai: 1-23, 1-24, 1-27, 1-28; 2023-07-03 iki 2033-06-01 Nr. S-911</t>
  </si>
  <si>
    <t>Kauno rajono savivaldybės tarybos 2022-10-27 sprendimas Nr. TS-331 "Dėl Kauno rajono savivaldybės turto perdavimo valstybės nuosavybėn ir pagal panaudos sutartį"</t>
  </si>
  <si>
    <t>VšĮ Greitosios medicinos pagalbos tarnyba; 4400-0626-3858:2602, 1-39/10,79; 1-23/16,32; su 4,33 kv. m 1-2/34,59; 2023-06-30 iki 2030-06-30 Nr. NS-40 (3.34)/ 2023-07-04 Nr. S-918</t>
  </si>
  <si>
    <t>VšĮ Greitosios medicinos pagalbos tarnyba,  nuo 202 iki 206, nuo 208 iki 210;  2023-06-30 iki 2030-06-30 Nr. NS-40 (3.34) / 2023-07-04 Nr. S-918</t>
  </si>
  <si>
    <t>Kauno rajono savivaldybės tarybos 2022-10-27 sprendimas Nr. TS-331 „Dėl Kauno rajono savivaldybės turto perdavimo valstybės nuosavybėn ir pagal panaudos sutartį“</t>
  </si>
  <si>
    <t>VšĮ Greitosios medicinos pagalbos tarnyba,  2023-06-30 iki 2030-06-30 Nr. NS-40 (3.34) / 2023-07-04 Nr. S-918</t>
  </si>
  <si>
    <t>VšĮ Greitosios medicinos pagalbos tarnyba; 4400-4889-5856:4303, 1-1/5,90; 1-2/26,62; 1-3/17,89; 1-4/3,47; 2023-06-30 iki 2030-06-30 Nr. NS-40 (3.34) /2023-07-04 Nr. S-918</t>
  </si>
  <si>
    <t>VšĮ Greitosios medicinos pagalbos tarnyba, 5289-5000-2048, patalpų šifrai 4G1p: G-5/79,52; 2023-06-30 iki 2030-06-30 Nr. NS-40 (3.34) / 2023-07-04 Nr. S-918</t>
  </si>
  <si>
    <t>sporto inžineriniai statiniai - futbolo aikštelė, 4400-5505-4576</t>
  </si>
  <si>
    <t>sporto inžinerinius statinius - sporto aikštelė, 4400-5505-4565</t>
  </si>
  <si>
    <t>sporto inžineriniai statiniai - tribūnos, 4400-5732-8240</t>
  </si>
  <si>
    <t>kiti inžineriniai statiniai - pėsčiųjų takai, 4400-5505-4598</t>
  </si>
  <si>
    <t>kiti inžineriniai statiniai - tvora, 4400-5505-4587</t>
  </si>
  <si>
    <t>kiti inžineriniai statiniai - tvora, 4400-5505-4600</t>
  </si>
  <si>
    <t>kiti inžeriniai statiniai - kiemo statiniai, 5200-0010-1067</t>
  </si>
  <si>
    <t>kiti inžineriniai statiniai - aikštelė, 4400-5834-5336</t>
  </si>
  <si>
    <t>Kauno rajono savivaldybės tarybos 2023 m. birželio 29 d. sprendimas Nr. TS-263 "Dėl Kauno rajono savivaldybės turto perdavimo Kauno r. Babtų gimnazijai valdyti, naudoti ir disponuoti juo patikėjimo teise"</t>
  </si>
  <si>
    <t xml:space="preserve">	sporto inžineriniai statiniai – futbolo aikštė, 4400-5133-3761 Kauno r. sav., Linksmakalnio sen., Linksmakalnio k., Stadiono g. 4</t>
  </si>
  <si>
    <t xml:space="preserve">sporto inžineriniai statiniai– universali aikštelė 4400-5293-3707 Kauno r. sav., Linksmakalnio sen., Linksmakalnio k., Stadiono g. 4 </t>
  </si>
  <si>
    <t xml:space="preserve">sporto inžineriniai statiniai – paplūdimio tinklinio aikštelė, 4400-5293-3683 Kauno r. sav., Linksmakalnio sen., Linksmakalnio k., Stadiono g. 4 </t>
  </si>
  <si>
    <t xml:space="preserve">sporto inžineriniai statiniai – riedlenčių sporto aikštelė, 4400-5293-3718 Kauno r. sav., Linksmakalnio sen., Linksmakalnio k., Stadiono g. 4 </t>
  </si>
  <si>
    <t xml:space="preserve">sporto inžineriniai statiniai – šuoliaduobė su bėgimo taku, 4400-5293-3672, Kauno r. sav., Linksmakalnio sen., Linksmakalnio k., Stadiono g. 4 </t>
  </si>
  <si>
    <t>kiti inžineriniai statiniai – automobilių stovėjimo aikštelė, 4400-5293-3740, Kauno r. sav., Linksmakalnio sen., Linksmakalnio k., Stadiono g. 4</t>
  </si>
  <si>
    <t xml:space="preserve">kiti inžineriniai statiniai – takas, 4400-5293-3750, Kauno r. sav., Linksmakalnio sen., Linksmakalnio k., Stadiono g. 4  </t>
  </si>
  <si>
    <t>kiti inžineriniai statiniai – tvora, 4400-5293-3736 Kauno r. sav., Linksmakalnio sen., Linksmakalnio k., Stadiono g. 4</t>
  </si>
  <si>
    <t>Kauno rajono savivaldybės administracija, 2023-07-10 perdavimo-priėmimo aktas Nr. NA-14</t>
  </si>
  <si>
    <t>Kauno rajono savivaldybės tarybos 2023-06-29 sprendimas Nr. TS-267 "Dėl Kauno rajono savivaldybės turto perdavimo Kauno rajono savivaldybės administracijai valdyti, naudoti ir disponuoti juo patikėjimo teise"</t>
  </si>
  <si>
    <t>kiti inžineriniai statiniai – pėsčiųjų takas (Čekiškės g.), 4400-4078-0194, Kauno r. sav., Vilkijoje</t>
  </si>
  <si>
    <t xml:space="preserve">kiti inžineriniai statiniai – pėsčiųjų takas (Čekiškės g.), 4400-4078-0278, Kauno r. sav., Vilkijoje </t>
  </si>
  <si>
    <t xml:space="preserve">kiti inžineriniai statiniai – pėsčiųjų takas (Čekiškės g.), 4400-4078-0301, Kauno r. sav., Vilkijoje  </t>
  </si>
  <si>
    <t>Kauno rajono savivaldybės tarybos 2023-06-29 sprendimas Nr. TS-266 "Dėl Kauno rajono savivaldybės turto perdavimo pagal panaudos sutartis"</t>
  </si>
  <si>
    <t>Kauno r. Karmėlavos Balio Buračo gimnazija, 2-1 iki 2-7; 2-10 iki 2-20; 2023-07-10 iki 2033-06-01 Nr. S-976</t>
  </si>
  <si>
    <t>nuotekų šalinimo tinklai - buitinių nuotekų išvadas, 4400-5910-2424</t>
  </si>
  <si>
    <t>nuotekų šalinimo tinklai - lietaus nuotekų tinklai, 4400-5910-2395</t>
  </si>
  <si>
    <t>vandentiekio tinklai – vandentiekio įvadas, unikalus Nr. 4400-5910-2373</t>
  </si>
  <si>
    <t>Kauno rajono savivaldybės tarybos 2023-06-29 sprendimas Nr. TS-265 "Dėl Kauno rajono savivaldybės turto perdavimo Kauno rajono Ramučių kultūros centrui valdyti, naudoti ir disponuoti juo patikėjimo teise"</t>
  </si>
  <si>
    <t>kiti statiniai, 5200-0056-1027; Kauno r., Karmėlavos sen., Ramučių k., Centrinė g. 26C</t>
  </si>
  <si>
    <t xml:space="preserve">sporto inžineriniai statiniai – multifunkcinė mažoji futbolo aikštė, 4400-5515-5425, Kauno r. sav., Raudondvario k., Atgimimo g. 1       </t>
  </si>
  <si>
    <t xml:space="preserve">sporto inžineriniai statiniai – lauko treniruoklių aikštelė;  4400-5515-5458, Kauno r. sav., Raudondvario k., Atgimimo g. 1      </t>
  </si>
  <si>
    <t xml:space="preserve"> sporto inžineriniai statiniai – paplūdimio tinklinio aikštelė;  4400-5515-5447, Kauno r. sav., Raudondvario k., Atgimimo g. 1      </t>
  </si>
  <si>
    <t xml:space="preserve">kiti inžineriniai statiniai – pėsčiųjų takas;  4400-5515-4417, Kauno r. sav., Raudondvario k., Atgimimo g. 1      </t>
  </si>
  <si>
    <t xml:space="preserve">kiti inžineriniai statiniai – tvora;  4400-5515-5436, Kauno r. sav., Raudondvario k., Atgimimo g. 1      </t>
  </si>
  <si>
    <t xml:space="preserve">	kiti inžineriniai statiniai – žiūrovų tribūna;  4400-5515-5469, Kauno r. sav., Raudondvario k., Atgimimo g. 1      </t>
  </si>
  <si>
    <t xml:space="preserve">sporto inžineriniai statiniai – stadionas;  4400-5747-6867, Kauno r. sav., Raudondvario k., Atgimimo g. 1      </t>
  </si>
  <si>
    <t xml:space="preserve">kiti inžineriniai statiniai – šulinys;  4400-5836-2326, kiekis – 36 vnt., Kauno r. sav., Raudondvario k., Atgimimo g. 1      </t>
  </si>
  <si>
    <t xml:space="preserve">kiti inžineriniai statiniai – pėščiųjų takas;  4400-5747-6889, Kauno r. sav., Raudondvario k., Atgimimo g. 1      </t>
  </si>
  <si>
    <t xml:space="preserve">kiti inžineriniai statiniai – pėščiųjų takas; 4400-5747-6890, Kauno r. sav., Raudondvario k., Atgimimo g. 1      </t>
  </si>
  <si>
    <t xml:space="preserve">	kiti inžineriniai statiniai – pėščiųjų takas;  4400-5747-7914, Kauno r. sav., Raudondvario k., Atgimimo g. 1      </t>
  </si>
  <si>
    <t xml:space="preserve">kiti inžineriniai statiniai – pėščiųjų takas;  4400-5747-7920, Kauno r. sav., Raudondvario k., Atgimimo g. 1      </t>
  </si>
  <si>
    <t>Kauno rajono savivaldybės tarybos 2023-06-29 sprendimas Nr. TS-262 "Dėl Kauno rajono savivaldybės turto perdavimo Kauno r. Raudondvario gimnazijai valdyti, naudoti ir disponuoti juo patikėjimo teise"</t>
  </si>
  <si>
    <t>Kauno rajono savivaldybės tarybos 2023-08-24 sprendimas Nr. TS-321 "Dėl Kauno rajono savivaldybės turto perdavimo SBĮ Kauno rajono savivaldybės kontrolės ir audito tarnybai pagal panauos sutartį"</t>
  </si>
  <si>
    <t>Kauno rajono savivaldybės kontrolės ir audito tarnyba, 1-36 iki 1-40, 2023-08-29 iki 2043-08-29 S-1164</t>
  </si>
  <si>
    <t>Kauno r. Kačerginės mokykla-daugiafunkcis centras, 2012-01-25 Nr. S-53</t>
  </si>
  <si>
    <t>Kauno r. Kačerginės mokykla-daugiafunkcis centras, 2012-02-17 Nr. S-210</t>
  </si>
  <si>
    <t>Kauno r. Kačerginės mokykla-daugiafunkcis centras, 2015-07-03 Nr. S-759</t>
  </si>
  <si>
    <t>Kauno r. Kačerginės mokykla-daugiafunkcis centras,                              2015-07-03 Nr. S-759</t>
  </si>
  <si>
    <t>Universalus daugiafunkcinis centras, 5296-5008-1035, Kauno r., Kačerginės mstl., J. Janonio g. 31</t>
  </si>
  <si>
    <t xml:space="preserve">Sporto inžineriniai statiniai – futbolo aikštelė, unikalus Nr. 4400-5006-2383, Kauno r. sav., Neveronių sen., Pabiržio k., Keramikų g. 98    </t>
  </si>
  <si>
    <t xml:space="preserve">Sporto inžineriniai statiniai – tinklinio aikštelė, unikalus Nr. 4400-5006-2372, Kauno r. sav., Neveronių sen., Pabiržio k., Keramikų g. 98    </t>
  </si>
  <si>
    <t xml:space="preserve">Sporto inžineriniai statiniai – šuoliaduobė, unikalus Nr. 4400-5006-2361, Kauno r. sav., Neveronių sen., Pabiržio k., Keramikų g. 98    </t>
  </si>
  <si>
    <t xml:space="preserve">Kiti inžineriniai statiniai – tvora, unikalus Nr. 4400-5296-2775, Kauno r. sav., Neveronių sen., Pabiržio k., Keramikų g. 98    </t>
  </si>
  <si>
    <t xml:space="preserve">Kiti inžineriniai statiniai – pėsčiųjų takas, unikalus Nr. 4400-5296-2708, Kauno r. sav., Neveronių sen., Pabiržio k., Keramikų g. 98    </t>
  </si>
  <si>
    <t xml:space="preserve">Sporto inžineriniai statiniai – bėgimo takas, unikalus Nr. 4400-5005-8358, Kauno r., Neveronių sen., Pabiržio k., Keramikų g. 98    </t>
  </si>
  <si>
    <t>Kauno rajono savivaldybės tarybos 2023-08-24 sprendimas Nr. TS-318 "Dėl Kauno rajono savivaldybės turto perdavimo Kauno r. Neveronių gimnazijai valdyti, naudoti ir disponuoti juo patikėjimo teise“</t>
  </si>
  <si>
    <t xml:space="preserve">Kiti inžineriniai statiniai – aikštelė, unikalus Nr. 4400-5966-9120, Kauno r. sav., Neveronių k., Bijūnų g. 1               </t>
  </si>
  <si>
    <t xml:space="preserve">Kiti inžineriniai statiniai – aikštelė, unikalus Nr. 4400-5966-9010, Kauno r. sav., Neveronių k., Bijūnų g. 1               </t>
  </si>
  <si>
    <t xml:space="preserve">Kiti inžineriniai statiniai – aikštelė, unikalus Nr. 4400-5966-9075, Kauno r. sav., Neveronių k., Bijūnų g. 1               </t>
  </si>
  <si>
    <t xml:space="preserve">Kiti inžineriniai statiniai – aikštelė, unikalus Nr. 4400-5966-9053, Kauno r. sav., Neveronių k., Bijūnų g. 1               </t>
  </si>
  <si>
    <t xml:space="preserve">Kiti inžineriniai statiniai – aikštelė, unikalus Nr. 4400-5966-9097, Kauno r. sav., Neveronių k., Bijūnų g. 1               </t>
  </si>
  <si>
    <t xml:space="preserve">Kiti inžineriniai statiniai – takas su aikštelėmis, unikalus Nr. 4400-5966-9110, Kauno r. sav., Neveronių k., Bijūnų g. 1               </t>
  </si>
  <si>
    <t xml:space="preserve">Kiti inžineriniai statiniai – aikštelė, unikalus Nr. 4400-5966-9064, Kauno r. sav., Neveronių k., Bijūnų g. 1               </t>
  </si>
  <si>
    <t xml:space="preserve">Kiti inžineriniai statiniai – tvora, unikalus Nr. 4400-5966-9042, Kauno r. sav., Neveronių k., Bijūnų g. 1               </t>
  </si>
  <si>
    <t xml:space="preserve">Kiti inžineriniai statiniai – pavėsinė, unikalus Nr. 4400-5936-3894, Kauno r. sav., Neveronių k., Bijūnų g. 1               </t>
  </si>
  <si>
    <t xml:space="preserve">Kiti inžineriniai statiniai – pavėsinė, unikalus Nr. 4400-5936-3944, Kauno r. sav., Neveronių k., Bijūnų g. 1               </t>
  </si>
  <si>
    <t xml:space="preserve">Kiti inžineriniai statiniai – pavėsinė, unikalus Nr. 4400-5936-3929, Kauno r. sav., Neveronių k., Bijūnų g. 1               </t>
  </si>
  <si>
    <t xml:space="preserve">Kiti inžineriniai statiniai – pavėsinė, unikalus Nr. 4400-5936-3918, Kauno r. sav., Neveronių k., Bijūnų g. 1               </t>
  </si>
  <si>
    <t xml:space="preserve">Kiti inžineriniai statiniai – stoginė, unikalus Nr. 4400-5946-3368, Kauno r. sav., Neveronių k., Bijūnų g. 1               </t>
  </si>
  <si>
    <t xml:space="preserve">Vandentiekio tinklai – vandentiekio tinklai,  unikalus Nr. 4400-5970-7308, Kauno r. sav., Neveronių k., Bijūnų g. 1               </t>
  </si>
  <si>
    <t>Kauno rajono savivaldybės tarybos 2023 m. rugpjūčio 24 d. sprendimas Nr. TS-319 „Dėl Kauno rajono savivaldybės turto perdavimo Kauno r. Neveronių lopšeliui-darželiui valdyti, naudoti ir disponuoti juo patikėjimo teise“</t>
  </si>
  <si>
    <t>Kauno rajono VVG;  1-47; 1-50; 1-51; 1-52; 1-53; 1/2 1-49; 2023-09-01 iki 2033-09-01 Nr. S-1187</t>
  </si>
  <si>
    <t>Kauno rajono savivaldybės mero 2023-08-08 potvarkis Nr. MP-533 "Dėl Kauno rajono savivaldybės turto perdavimo  Kauno rajono vietos veiklos grupei pagal panaudos sutartį"</t>
  </si>
  <si>
    <t xml:space="preserve">Katilinės pastatas, 4400-5102-0804 Kauno r. sav., Zapyškio sen., Kluoniškių k., Bažnyčios g. 4 </t>
  </si>
  <si>
    <t>Kauno rajono savivaldybės tarybos 2023-08-24 sprendimas Nr. TS-320 „Dėl Kauno rajono savivaldybės turto perdavimo Kauno rajono švietimo įstaigoms valdyti, naudoti ir disponuoti juo patikėjimo teise“</t>
  </si>
  <si>
    <t>buotekų šalinimo tinklai - buitinių nuotekų išvadas,
4400-5910-2419</t>
  </si>
  <si>
    <t xml:space="preserve">Kiti inžineriniai statiniai - vaikų žaidimo aikštelė, 4400-5108-4176, Kauno r. sav., Karmėlavos mstl., Vilniaus g. 67                  </t>
  </si>
  <si>
    <t xml:space="preserve">Kiti inžineriniai statiniai - tvora su vartais ir varteliais,
 	4400-5489-3300, Kauno r. sav., Karmėlavos mstl., Vilniaus g. 67                 </t>
  </si>
  <si>
    <t>Kauno rajono savivaldybės tarybos 2023-06-29 sprendimas Nr. TS-264 "Dėl Kauno rajono savivaldybės turto perdavimo Kauno r. Karmėlavos Balio Buračo gimnazijai valdyti, naudoti ir disponuoti juo patikėjimo teise"</t>
  </si>
  <si>
    <t>VŠĮ Vilkijos pirminės priežiūros sveikatos centras, 4400-5174-1923:7941, 1-11/15,15; 1-12/7,42; 1-13/6,73; su bendro naudojimo patalpomis 1/2 patalpos 1-1/2,66; 1/2 patalpos 1-2/19,23; 1-2 patalpos 1-3/1,39; 1/2 patalpos 1-4/3,61; 2020-04-24 iki 2040-04-08 Nr. S-380</t>
  </si>
  <si>
    <t>Lietuvos sveikatos mokslų universiteto Kauno ligoninė;  Nr. 4400-4938-9877:2206, patalpos 2-1 iki 2-11; 2-13; 2020-03-23 iki 2030- 03-23 Nr. S-273</t>
  </si>
  <si>
    <t>Lietuvos sveikatos mokslų universiteto Kauno ligoninė, 5289-5000-2048, patalpų šifrai 4G1p: G-1/27,74; G-3/30,61; G-4/27,26; G-6/8,33; G-7/11,03; G-8/9,89; 2016-09-02 iki 2026-06-01 Nr. S-1059, įregistruota 2016-11-21, pakeitimas 2019-07-12 Nr. S-715</t>
  </si>
  <si>
    <t>Lietuvos sveikatos mokslų universiteto Kauno ligoninė 2020-03-23 iki 2030-03-23 Nr. S-273</t>
  </si>
  <si>
    <t>Lietuvos sveikatos mokslų universiteto Kauno ligoninė; 5289-5000-2091; 17H1g:1-1; 1-2;   2018-02-23 iki 2028-01-01 Nr. S-166</t>
  </si>
  <si>
    <t>Lietuvos sveikatos mokslų universiteto Kauno ligoninė, 5295-5001-3019:0002; patalpų šifrai : 1-14; 1-15; 1-17 iki 1-21, 1-26 iki 1-30; 1-32 iki 1-34; 1-36; 1-37; 1-40; 1/2 1-13 2018-09-27 iki 2028-06-01 Nr. S-871</t>
  </si>
  <si>
    <t xml:space="preserve">Negyvenamoji patalpa - Administracinės patalpos
1-3 iki 1-6 su bendro naudojimo patalpa 1-7(1/2 nuo 5,18 kv.m); 5296-9010-1012:0001, Vandžiogala, Parko g. 8-1
</t>
  </si>
  <si>
    <t>Kauno rajono savivaldybės  administracija, 2022-03-21 Perdavimo - priėmimo aktas Nr. NA-6</t>
  </si>
  <si>
    <t>Kauno rajono savivaldybės tarybos 2022-02-24 sprendimas Nr. TS-67  "Dėl Savivaldybės turto perdavimo Kauno rajono savivaldybės administracijai valdyti, naudoti ir disponuoti juo patikėjimo teise"</t>
  </si>
  <si>
    <t>ūkio pastatas, unikalus Nr.  4400-0326-0384, Padauguvos k., Beržų g. 53</t>
  </si>
  <si>
    <t>77/500 garažo pastato dalys</t>
  </si>
  <si>
    <t>R. B. S. (duomenys neskelbiami), A. B. (duomenys neskelbiami)</t>
  </si>
  <si>
    <t>S-1297</t>
  </si>
  <si>
    <t>4400-0820-8179</t>
  </si>
  <si>
    <t>2022 10 11</t>
  </si>
  <si>
    <t>Žemės sklypas Kauno r. sav., Juragių k., Žalgirio g. 17B</t>
  </si>
  <si>
    <t>Žemės sklypas Kauno r. sav., Juragių k., Girininkų g. 7</t>
  </si>
  <si>
    <t>4400-0820-8296</t>
  </si>
  <si>
    <t>Kauno rajono savivaldybės administracijos direktoriaus 2022-08-03 įsakymas Nr. ĮS-2779 "Dėl perkamų žemės sklypų Juragių kaime Kauno rajono savivaldybės nuosavybėn pirkimo komisijos sudarymo ir jos darbo reglamento patvirtinimo"</t>
  </si>
  <si>
    <t>MS-15</t>
  </si>
  <si>
    <t>MS-42</t>
  </si>
  <si>
    <t xml:space="preserve"> Plotas kv. m. / ha (žemės sklypų)</t>
  </si>
  <si>
    <t>nuotekų šalinimo tinklai – buitinių nuotekų išvadas Kauno r., Užliedžių sen., Vijūkų k., A. Šapokos g. 72</t>
  </si>
  <si>
    <t xml:space="preserve"> 789/1577 žemės sklypo dalis Kauno r. sav., Zapyškis, Vytauto g. 20</t>
  </si>
  <si>
    <t>361/781 dalis nuo 0,0781 ha</t>
  </si>
  <si>
    <t>789/1577 dalis nuo 0,1577 ha</t>
  </si>
  <si>
    <t>50/100  dalių gyvenamojo namo  Kauno r. sav., Zapyškis, Vytauto g. 20</t>
  </si>
  <si>
    <t>50/100 dalių ūkinio pastato Kauno r. sav., Zapyškis, Vytauto g. 20</t>
  </si>
  <si>
    <t>50/100 dalių kiemo statinių Kauno r. sav., Zapyškis, Vytauto g. 20</t>
  </si>
  <si>
    <t>47.</t>
  </si>
  <si>
    <t>4400-5858-1623</t>
  </si>
  <si>
    <t xml:space="preserve">Nuotekų šalinimo tinklai – lietaus nuotekų ir drenažo tinklai Kauno r. sav., Biruliškių k., Gamybos g., Ramučių k., Gamybos g. </t>
  </si>
  <si>
    <t>48.</t>
  </si>
  <si>
    <t>MS-48</t>
  </si>
  <si>
    <t>4400-5898-2313</t>
  </si>
  <si>
    <t xml:space="preserve">Vandentiekio tinklai – vandentiekio tinklai Kauno r. sav., Karmėlavos sen., Sergeičikų I k. </t>
  </si>
  <si>
    <t>49.</t>
  </si>
  <si>
    <t>4400-6088-4139</t>
  </si>
  <si>
    <t>4400-5936-7761</t>
  </si>
  <si>
    <t>50.</t>
  </si>
  <si>
    <t>Kiemo statiniai Kauno r. sav., Užliedžių sen., Sausinės k., Tvenkinio g. 16</t>
  </si>
  <si>
    <t>Inžineriniai tinklai Kauno r. sav., Užliedžių sen., Sausinės k., Tvenkinio g. 16</t>
  </si>
  <si>
    <t>Lietaus nuotekų tinklai Kauno r. sav., Užliedžių sen., Sausinės k., Tvenkinio g. 16</t>
  </si>
  <si>
    <t>Nuotekų tinklai Kauno r. sav., Užliedžių sen., Sausinės k., Tvenkinio g. 16</t>
  </si>
  <si>
    <t>Vandentiekio tinklai Kauno r. sav., Užliedžių sen., Sausinės k., Tvenkinio g. 16</t>
  </si>
  <si>
    <t>Vandentiekio linija – vandentiekio tinklai Kauno r., Vilkijos apyl. sen., Vilkijos k.</t>
  </si>
  <si>
    <t>Nuotekų linija – nuotekų tinklai, Kauno r., Vilkijos m.</t>
  </si>
  <si>
    <t>Pastatas – kanalizacijos siurblinė Kauno r., Vilkijos apyl. sen., Vilkijos k., Vydūno al. 97</t>
  </si>
  <si>
    <t>Pastatas – transformatorinės pastotė Kauno r., Vilkijos apyl. sen., Vilkijos k., Vydūno al. 127</t>
  </si>
  <si>
    <t>Nuotekų linija – nuotekų tinklai Kauno r., Vilkijos apyl. sen., Vilkijos k., Vydūno al. 127</t>
  </si>
  <si>
    <t>Vandentiekio linija – vandentiekio tinklai Kauno r., Vilkijos apyl. sen., Vilkijos k., Vydūno al. 127</t>
  </si>
  <si>
    <t xml:space="preserve"> Kiti inžineriniai statiniai – aikštelė su valymo įrenginiais, 111030; Kauno r., Samylų sen.,  Kauno r. sav., Samylų sen., Šlienavos k.</t>
  </si>
  <si>
    <t>Antrinis sėsdintuvas, užstatytas plotas 32,00 kv. m,  Kauno r. sav., Samylų sen., Šlienavos k.</t>
  </si>
  <si>
    <t>Aerotankas, užstatytas plotas 84,00 kv. m</t>
  </si>
  <si>
    <t>Orapūtinės pastatas Kauno r. sav., Samylų sen., Šlienavos k.</t>
  </si>
  <si>
    <t xml:space="preserve">Vandentiekio tinklai – vandentiekio tinklai Kauno r. sav., Karmėlavoje, nuo Aviacijos g. 6 iki Aviacijos g. 10 </t>
  </si>
  <si>
    <t xml:space="preserve">Nuotekų šalinimo tinklai – paviršinių nuotekų tinkluai Kauno r. sav. teritorijoje </t>
  </si>
  <si>
    <t>VšĮ Vilkijos pirminės sveikatos priežiūros centras,101-113, 119-129, 156-161, 162-169; 2023-10-12 iki 2040-04-08 Nr. S-1320</t>
  </si>
  <si>
    <t>Kauno rajono savivaldybės tarybos 2023-09-28 sprendiams Nr. TS-357 "Dėl Kauno rajono savivaldybės turto perdavimo VšĮ Vilkijos pirminės sveikatos priežiros centrui valdyti, naudoti ir disponuoti juo patikėjimo teise"</t>
  </si>
  <si>
    <t>103 kv. m žemės sklypo dalis Kauno r. sav., Alšėnų sen., Mastaičių k., Miglės g. 54</t>
  </si>
  <si>
    <t>V. A. (duomenys neskelbiami)</t>
  </si>
  <si>
    <t>MS-149</t>
  </si>
  <si>
    <t>4400-0907-6995</t>
  </si>
  <si>
    <t>103/1206 dalis</t>
  </si>
  <si>
    <t>Kauno rajono savivaldybės mero 2023-05-15 potvarkis Nr. MP-94 „Dėl Turto Kauno r. sav., Alšėnų sen., Mastaičių k., Miglės g. 54 pirkimo komisijos sudarymo ir jos darbo reglamento patvirtinimo“</t>
  </si>
  <si>
    <t>H. B. (duomenys neskelbiami)</t>
  </si>
  <si>
    <t>Žemės sklypas Kauno r. sav., Zapyškio sen., Kluoniškių k.</t>
  </si>
  <si>
    <t>MS-150</t>
  </si>
  <si>
    <t>Kauno rajono savivaldybės meras 2023-08-16 potvarkis Nr. MP-550 „Dėl 0,2562 ha žemės sklypo Kauno r. sav., Zapyškio sen., Kluoniškių k. pirkimo komisijos sudarymo ir jos darbo reglamento patvirtinimo“</t>
  </si>
  <si>
    <t>Kauno rajono savivaldybės meras 2023 m. rugpjūčio 3 d. potvarkis Nr. MP-523 „Dėl Žemės sklypo Kauno r. sav., Kluoniškių k. pirkimo komisijos sudarymo ir jos darbo reglamento patvirtinimo“</t>
  </si>
  <si>
    <t>Gaisrinės pastatas;  4400-0453-7224, Piliuonos k., Taikos pl. 54A</t>
  </si>
  <si>
    <t>Gaisrinės pastatas; 4400-0453-7257, Piliuonos k., Taikos pl. 54A</t>
  </si>
  <si>
    <t>Kauno rajono savivaldybės administracija, 5296-5008-1024; 1-2/67,35; 2023-10-25 S-1367</t>
  </si>
  <si>
    <t>Kauno rajono savivaldybės tarybos 2023-09-29 sprendimas Nr. Ts-352 "Dėl Kauno rajono savivaldybės turto perdavimo Kauno rajono savivaldybės administracijai pagal panaudos sutartį"</t>
  </si>
  <si>
    <t>D. K. (duomenys neskelbiami), 2-2/8,93; 2-3/9,12; 2-4/17,32; 2019-12-17  iki 2024-12-09 Nr. S-1356, nuomos mokestis - 89,48 Eur per mėnesį</t>
  </si>
  <si>
    <t>UAB "FOX auto", 5298-8025-2011, 1-87/14,70; 2018-10-23 iki 2023-10- 23 Nr. S-943, nuomos mokestis - 27,63 Eur per mėnesį</t>
  </si>
  <si>
    <t>VšĮ Kauno rajono priešgaisrinė saugos tarnyba 2023-11-06 iki 2043-11-06</t>
  </si>
  <si>
    <t>Kauno rajono savivaldybės tarybos 2023-10-26 sprendimas Nr. TS-385 "Dėl Kauno rajono savivaldybės turto perdavimo VšĮ Kauno rajono priešgaisrinei saugos tarnybai valdyti, naudoti ir disponuoti juo patikėjimo teise"</t>
  </si>
  <si>
    <t>VšĮ Kauno rajono priešgaisrinė saugos tarnyba 2023-11-06 iki 2043-11-06 Nr. MS-157</t>
  </si>
  <si>
    <t>Kauno rajono savivalybės tarybos 2023-10-26 sprendimas Nr. TS-385 "Dėl Kauno rajono savivaldybės turto perdavimo VšĮ Kauno rajono priešgaisrinei saugos tarnybai valdyti, naudoti ir disponuoti juo patikėjimo teise"</t>
  </si>
  <si>
    <t>Kauno rajono Raudondvario kultūros centras, 1-9 iki 1-18; 1-20 iki 1-22, 2023-11-06 MS-159</t>
  </si>
  <si>
    <t>Kauno rajono savivaldybės tarybos 2023 m. spalio 26 d. sprendimas Nr. TS-387 „Dėl Kauno rajono savivaldybės turto perdavimo Kauno rajono Raudondvario kultūros centrui valdyti, naudoti ir disponuoti juo patikėjimo teise“</t>
  </si>
  <si>
    <t>Kauno rajono savivaldybės tarybos 2023-09-28 sprendimas Nr. TS-351 „Dėl Kauno rajono savivaldybės turto perdavimo Kauno r. Užliedžių mokyklai-daugiafunkciui centrui valdyti, naudoti ir disponuoti juo patikėjimo teise“</t>
  </si>
  <si>
    <t>kiti inžineriniai statiniai – automobilių stovėjimo aikštelė, unikalus Nr. 4400-5835-8468, Kauno r. sav., Užliedžių sen., Užliedžių k., Ledos g. 2</t>
  </si>
  <si>
    <t>kiti inžineriniai statiniai – krepšinio aikštelė, unikalus Nr. 4400-5835-8482, Kauno r. sav., Užliedžių sen., Užliedžių k., Ledos g. 2</t>
  </si>
  <si>
    <t>kiti inžineriniai statiniai – pėsčiųjų takas, unikalus Nr. 4400-5835-8524, Kauno r. sav., Užliedžių sen., Užliedžių k., Ledos g. 2</t>
  </si>
  <si>
    <t>kiti inžineriniai statiniai – tvora, unikalus Nr. 4400-5835-8513, Kauno r. sav., Užliedžių sen., Užliedžių k., Ledos g. 2</t>
  </si>
  <si>
    <t>kiti inžineriniai statiniai – tvora, unikalus Nr. 4400-5835-8457, Kauno r. sav., Užliedžių sen., Užliedžių k., Ledos g. 2</t>
  </si>
  <si>
    <t>kiti inžineriniai  statiniai – žaidimų aikštelė, unikalus Nr. 4400-5941-9666, Kauno r. sav., Užliedžių sen., Užliedžių k., Ledos g. 2</t>
  </si>
  <si>
    <t>Kauno r. Užliedžių mokykla - daugiafunkcis centras, 2023-11-07 Nr. MS-160</t>
  </si>
  <si>
    <t xml:space="preserve">Kauno r. Užliedžių mokykla - daugiafunkcis centras, patalpų indeksai: R-1; R-2; nuo 1-1 iki 1-8; 1-19; nuo 1-23 iki 1-43; 1-56; 1-57; nuo 2-1 iki 2-31; nuo 3-1 iki 3-41; 2023-11-07 Nr. MS-160  </t>
  </si>
  <si>
    <t>Pastatas - sandėlis, 4400-4047-9162; Lapės, A. Merkio g. 1</t>
  </si>
  <si>
    <t>sporto inžineriniai statiniai – bėgimo takas, 4400-5293-3694, Kauno r. sav., Linksmakalnio sen., Linksmakalnio k., Stadiono g. 4</t>
  </si>
  <si>
    <t>MS-162</t>
  </si>
  <si>
    <t>E. B.</t>
  </si>
  <si>
    <t>Kauno rajono savivaldybės viešoji biblioteka, 1-387/5,02; 1-39/42,96; 1-40/7,68; 1-41/8,10; 1-42/34,63; 1-43/4,35, 2023-11-13 iki 2043-11-13 Nr. S-1419</t>
  </si>
  <si>
    <t>Kauno rajono savivaldybės tarybos 2023-10-26 sprendiams Nr. TS-388 "Dėl Kauno rajono savivaldybės turto perdavimo Kauno rajono savivaldybės viešajai bibliotekai pagal panaudos sutartį"</t>
  </si>
  <si>
    <t>VšĮ Pakaunės pirminės sveikatos priežiūros centras;  1-90/6,20; 1-91/3,17; 1-92/15,01; 1-93/13,36; 1-94/15,41 2020-04-24 - 2040-04-08 Nr. S-381</t>
  </si>
  <si>
    <t>Pastatas - katilinė, 4400-5534-9296, Piliuonos k., Taikos pl. 54B</t>
  </si>
  <si>
    <t xml:space="preserve">Negyvenamoji patalpa - kultūros centras, 4400-0451-7642:3097 Garliava, Liepų g. 17 su kiemo statiniais </t>
  </si>
  <si>
    <t>Bibliotekos  pastatas, 5298-5003-8016, Garliava, Vytauto g. 21 su kitais inžineriniais statiniais - kiemo statiniais, 5298-5003-8052</t>
  </si>
  <si>
    <t>Kauno rajono Samylų kultūros centro Rokų laisvalaikio salė; nuo 1-1 iki 1-4; nuo 1-9 iki 1-22; nuo 1-42 iki 1-45; nuo 1-60 iki 1-63; 2023-12-01 Nr. S-1555</t>
  </si>
  <si>
    <t>Kauno rajono savivaldybės tarybos 2023-11-23 sprendimas Nr. TS-405 "Dėl Kauno rajono savivaldybės turto perdavimo Kauno rajono Samylų kultūros centrui valdyti, naudoti ir disponuoti juo patikėjimo teise"</t>
  </si>
  <si>
    <t>VšĮ "Plačiajuostis internetas" (panaudos sutartis "RAIN programa"), Nr. 54400-0214-8170:3922, patalpų  indeksai: 1-8; 2016-12-05 iki 2026-10-01 Nr. S-1283</t>
  </si>
  <si>
    <t xml:space="preserve">Kauno rajono Vilkijos kultūros centro Padauguvos laisvalaikio salė; 1-2/21,42; 1-3/39,94; 1-4/1,90; 1-5/93,89; 1-15/20,29; 1-16/1,64; 1-19/41,40; 1-20/31,31; 2023-12-21 iki 2031-12-21 </t>
  </si>
  <si>
    <t/>
  </si>
  <si>
    <t>Kauno rajono savivaldybės tarybos 2023 m. gruodžio 19 d. sprendimų Nr. TS-453 "Dėl Kauno rajono savivaldybės turto perdavimo Kauno rajono Vilkijos kultūros centrui pagal panaudos sutartį"</t>
  </si>
  <si>
    <t xml:space="preserve">kiti inžineriniai statiniai – kiemo aikštelė,  4400-5919-4846, Samylų sen., Šlienavos k., Mokyklos g. 13               </t>
  </si>
  <si>
    <t xml:space="preserve">kiti inžineriniai statiniai – šulinys, 4400-5919-4824, Samylų sen., Šlienavos k., Mokyklos g. 13               </t>
  </si>
  <si>
    <t xml:space="preserve">kitui inžineriniai statiniai – šuoliaduobė,  4400-6142-0428, Samylų sen., Šlienavos k., Mokyklos g. 13      </t>
  </si>
  <si>
    <t xml:space="preserve">kiti inžineriniai statiniai – pėsčiųjų takas,  4400-6142-0430, Samylų sen., Šlienavos k., Mokyklos g. 13      </t>
  </si>
  <si>
    <t xml:space="preserve">kiti inžineriniai statiniai – pėsčiųjų takas,  4400-6142-0395, Samylų sen., Šlienavos k., Mokyklos g. 13      </t>
  </si>
  <si>
    <t xml:space="preserve">kiti inžineriniai statiniai – tinklinio aikštelė, 4400-6142-0408, Samylų sen., Šlienavos k., Mokyklos g. 13      </t>
  </si>
  <si>
    <t xml:space="preserve">kiti inžineriniai statiniai – stadionąas su bėgimo takais, 4400-2905-6913, Samylų sen., Šlienavos k., Mokyklos g. 13      </t>
  </si>
  <si>
    <t xml:space="preserve">kiti inžineriniai statiniai – pėsčiųjų takas,  4400-6142-0419, Samylų sen., Šlienavos k., Mokyklos g. 13      </t>
  </si>
  <si>
    <t>Kauno rajono savivaldybės tarybos 2023-12-19 sprendimas Nr. TS-452 "Dėl Kauno rajono savivaldybės turto perdavimo Kauno r. Šlienavos pagrindinei mokyklai valdyti, naudoti ir disponuoti juo patikėjimo teise"</t>
  </si>
  <si>
    <t xml:space="preserve">Administracinis pastatas, 5297-0021-7016,
Domeikavos k., Bažnyčios g. 2
</t>
  </si>
  <si>
    <t>AB Lietuvos paštas, 4400-0475-1657:6107, šifrai 1A2p: 8-1/4,08; 8-2/1,92; 8-3/3,29; 8-4/7,00; 8-5/27,72; 8-6/6,72;  2022-01-06 iki 2025-01-06 Nr. S-6 nuomos mokestis - 97,90 Eur per mėnesį</t>
  </si>
  <si>
    <t xml:space="preserve">Greitosios medicinos pagalbos tarnyba,1-13/28,48;  2023-06-30 iki 2030-06-30 Nr. NS-40 (3.34), 2023-07-04 Nr. S-918 </t>
  </si>
  <si>
    <t>2022-09-20 viešas nuomos konkursas</t>
  </si>
  <si>
    <t>2021-10-14 viešas nuomos konkursas</t>
  </si>
  <si>
    <t>Kauno rajono Panevėžiuko kaimo bendruomenė; 2-19/40,77; 2017-12-01 iki 2027-12-01 Nr. S-1192</t>
  </si>
  <si>
    <t>Kauno r.  meno mokykla 2016-06-16               Nr. S-820</t>
  </si>
  <si>
    <t>Kauno r.  meno mokykla, patalpų indeksai:  3-3/84,04; 3-4/8,83; 3-5/11,29; 3-6/10,96; 3-7/13,65; 3-9/14,87; 3-10/14,60; 3-11/15,35; 3-12/18,17; 3-13/9,73; 3-14/9,76; 3-23/35,28; 3-26/50,27; 4-1/9,46; 4-2/3,84; 4-3/13,63; 4-4/33,15; 4-5/6,53; 4-6/33,82; 2021-02-10 iki 2030-12-31 Nr. S-138</t>
  </si>
  <si>
    <t>51.</t>
  </si>
  <si>
    <t>nuotekų šalinimo tinklai - lietaus nuotekų tinklai Kauno r. sav., Vilkija, Marmos g.</t>
  </si>
  <si>
    <t>MS-109</t>
  </si>
  <si>
    <t>4400-5733-3450</t>
  </si>
  <si>
    <t xml:space="preserve">kiti inžineriniai statiniai - pravažiavimas, 4400-5994-1436, Zapyškio sen., Kluoniškių k., Bažnyčios g. 4  </t>
  </si>
  <si>
    <t xml:space="preserve">kiti inžineriniai statiniai – pėsčiųjų takas,  4400-5994-1447, Zapyškio sen., Kluoniškių k., Bažnyčios g. 4  </t>
  </si>
  <si>
    <t xml:space="preserve">kiti inžineriniai statiniai – pėsčiųjų takas, 4400-5699-8280, Zapyškio sen., Kluoniškių k., Bažnyčios g. 4 </t>
  </si>
  <si>
    <t xml:space="preserve">kiti inžineriniai statiniai – pėsčiųjų takas, 4400-5699-8291, Zapyškio sen., Kluoniškių k., Bažnyčios g. 4  </t>
  </si>
  <si>
    <t xml:space="preserve">nuotekų šalinimo tinklai – paviršinių nuotekų tinklai, 4400-5990-8700, Zapyškio sen., Kluoniškių k., Bažnyčios g. 4 </t>
  </si>
  <si>
    <t xml:space="preserve">nuotekų šalinimo tinklai – paviršinių nuotekų tinklai, 4400-5990-8720, Zapyškio sen., Kluoniškių k., Bažnyčios g. 4  </t>
  </si>
  <si>
    <t xml:space="preserve">nuotekų šalinimo tinklai – paviršinių nuotekų tinklai, 4400-5990-8712,  Zapyškio sen., Kluoniškių k., Bažnyčios g. 4 </t>
  </si>
  <si>
    <t>UAB "Nullus", 2020-10-27, susitarimas Nr. 1 prie 2020-10-27 nekilnojamojo turto patikėjimo sutarties pakeitimo Nr. S-MK-11396</t>
  </si>
  <si>
    <t xml:space="preserve">Kauno rajono savivaldybės tarybos 2023 m. gruodžio 19 d. sprendimas Nr. TS-459 "Dėl Kauno rajono savivaldybės turto perdavimo UAB "Nullus" valdyti, naudoti ir disponuoti juo patikėjimo teise" </t>
  </si>
  <si>
    <t xml:space="preserve">Kiti inžineriniai statiniai – aikštelė, 4400-6130-1760, Zapyškio sen., Kluoniškių k. </t>
  </si>
  <si>
    <t>Kiti inžineriniai statiniai – kolumbariumas,  4400-6129-9421, Zapyškio sen., Kluoniškių k.  aprašymas: vienpusis kolumbariumas, 31 kripta</t>
  </si>
  <si>
    <t>Negyvenamoji patalpa - administracinė patalpa,  5297-6022-1012:0002, 141, 142, 144, 145, Zapyškio sen., Kluoniškių k., Šviesos g. 18-5</t>
  </si>
  <si>
    <t>Kauno rajono savivaldybės administracija 2023-11-09 NA-25, įregistruota 2023-11-21</t>
  </si>
  <si>
    <t>Kauno rajono savivaldybės tarybos 2023-10-26 sprendimas Nr. TS-384 Dėl Kauno rajono savivaldybės turto perdavimo Kauno rajono savivaldybės administracijai valdyti, naudoti ir disponuoti juo patikėjimo teise"</t>
  </si>
  <si>
    <t xml:space="preserve">1. </t>
  </si>
  <si>
    <t>UAB "Vilkijos buitis"</t>
  </si>
  <si>
    <t>MS-111</t>
  </si>
  <si>
    <t>597-2000-8024</t>
  </si>
  <si>
    <t>5297-2000-8013</t>
  </si>
  <si>
    <t xml:space="preserve">Kiemo statiniai Kauno r. sav., Vilkija, Kauno g. 8 </t>
  </si>
  <si>
    <t xml:space="preserve">Buitinis pastatas Kauno r. sav., Vilkija, Kauno g. 8 </t>
  </si>
  <si>
    <t>Eil. Nr.</t>
  </si>
  <si>
    <t>Pavadinimas</t>
  </si>
  <si>
    <t>Adresas, aprašymas</t>
  </si>
  <si>
    <t>Ilgis, km</t>
  </si>
  <si>
    <t>Unikalus Nr.</t>
  </si>
  <si>
    <t>Įsigijimo vertė, Eur</t>
  </si>
  <si>
    <t>Likutinė vertė, Eur</t>
  </si>
  <si>
    <t>Akto data, Nr.</t>
  </si>
  <si>
    <t xml:space="preserve"> Akademijos seniūnija</t>
  </si>
  <si>
    <t xml:space="preserve">Susisiekimo komunikacijos - gatvė </t>
  </si>
  <si>
    <t>Akademijos mstl., Studentų g.</t>
  </si>
  <si>
    <t>4400-0935-0983</t>
  </si>
  <si>
    <t>2022-03-21 NA-5</t>
  </si>
  <si>
    <t>Susisiekimo komunikacijos - gatvė</t>
  </si>
  <si>
    <t>Kauno r. sav., Akademija, Parko g.</t>
  </si>
  <si>
    <t>4400-0876-7148</t>
  </si>
  <si>
    <t>Susisiekimo komunikacijos - Gatvė</t>
  </si>
  <si>
    <t>Kauno r. sav., Akademija, Jaunimo g.</t>
  </si>
  <si>
    <t>4400-0932-8129</t>
  </si>
  <si>
    <t>Kelias (gatvė) - Obelynės g.</t>
  </si>
  <si>
    <t>Kauno r. sav., Akademija, Obelynės g.</t>
  </si>
  <si>
    <t>4400-4496-1484</t>
  </si>
  <si>
    <t>Kauno r. sav., Akademija, Mokyklos g.</t>
  </si>
  <si>
    <t>4400-0935-1337</t>
  </si>
  <si>
    <t>Kauno r. sav., Akademija, Sodų g.</t>
  </si>
  <si>
    <t>4400-0935-5315</t>
  </si>
  <si>
    <t>Kauno r. sav., Akademija, Miško g.</t>
  </si>
  <si>
    <t>4400-0932-7908</t>
  </si>
  <si>
    <t>Kelias (gatvė) - Volungių gatvė</t>
  </si>
  <si>
    <t>Kauno r. sav., Akademija, Volungių g.</t>
  </si>
  <si>
    <t>4400-5131-4822</t>
  </si>
  <si>
    <t>Kelias (gatvė) - Varžupio gatvė</t>
  </si>
  <si>
    <t>Kauno r. sav., Akademija, Varžupio g.</t>
  </si>
  <si>
    <t>4400-0872-0516</t>
  </si>
  <si>
    <t>Iš viso:</t>
  </si>
  <si>
    <t xml:space="preserve"> Alšėnų seniūnija</t>
  </si>
  <si>
    <t>Kelias (gatvė) - Girios gatvė</t>
  </si>
  <si>
    <t>Kauno r. sav., Alšėnų sen., Girininkų I k., Girios g.</t>
  </si>
  <si>
    <t>4400-5131-9626</t>
  </si>
  <si>
    <t>Kelias (gatvė) - Žiemkelio gatvė</t>
  </si>
  <si>
    <t>Kauno r. sav., Alšėnų sen., Žiemkelio g.</t>
  </si>
  <si>
    <t>4400-2134-1106</t>
  </si>
  <si>
    <t xml:space="preserve">Andriaus Gustaičio g. </t>
  </si>
  <si>
    <t>Andriaus Gustaičio g., Alšėnų sen., Dievogalos k.,Pažėrų k., Girininkų I k. ir Girininkų II k.</t>
  </si>
  <si>
    <t>4400-4541-6884</t>
  </si>
  <si>
    <t>Kelias (gatvė) - Smėlynų gatvė</t>
  </si>
  <si>
    <t>Kauno r. sav., Alšėnų sen., Girininkų I k., Smėlynų g.</t>
  </si>
  <si>
    <t>4400-5131-9663</t>
  </si>
  <si>
    <t>Kelias (gatvė) - Dievogalos gatvė</t>
  </si>
  <si>
    <t xml:space="preserve">Kauno r. sav., Kauno r. sav. teritorija </t>
  </si>
  <si>
    <t>4400-2925-9138</t>
  </si>
  <si>
    <t>Kelias (gatvė) - Pienių gatvė</t>
  </si>
  <si>
    <t>Kauno r. sav., Alšėnų sen., Girininkų II k., Pienių g.</t>
  </si>
  <si>
    <t>4400-2972-2525</t>
  </si>
  <si>
    <t>Kelias (gatvė) - Žemaičių gatvė</t>
  </si>
  <si>
    <t>Kauno r. sav., Kauno r. sav. teritorija</t>
  </si>
  <si>
    <t>4400-4478-0745</t>
  </si>
  <si>
    <t>Kelias (gatvė) - Sakalų gatvė</t>
  </si>
  <si>
    <t>Kauno r. sav., Alšėnų sen., Digrių k., Sakalų g.</t>
  </si>
  <si>
    <t>4400-5131-9714</t>
  </si>
  <si>
    <t>Kelias (gatvė) - Lakštingalų gatvė</t>
  </si>
  <si>
    <t>4400-2132-4805</t>
  </si>
  <si>
    <t>Kelias (gatvė) - Vyčio Kryžiaus gatvė</t>
  </si>
  <si>
    <t>4400-0759-5768</t>
  </si>
  <si>
    <t>Kelias (gatvė) - Sodų gatvė</t>
  </si>
  <si>
    <t>Kauno r. sav., Alšėnų sen., Narsiečių k., Jonučių k., Tirkiliškių k., Sodų g.</t>
  </si>
  <si>
    <t>4400-0759-6421</t>
  </si>
  <si>
    <t>Kelias (gatvė) - Gatvė</t>
  </si>
  <si>
    <t>Kauno r. sav., Alšėnų sen., Mastaičių k., Miglės g.</t>
  </si>
  <si>
    <t>4400-2328-5094</t>
  </si>
  <si>
    <t>Kauno r. sav., Alšėnų sen., Mastaičių k., Samanų g.</t>
  </si>
  <si>
    <t>4400-2325-3501</t>
  </si>
  <si>
    <t>Kelias (gatvė) - K.Dulksnio gatvė</t>
  </si>
  <si>
    <t>Kauno r. sav., Alšėnų sen., Narsiečių k., K. Dulksnio g.</t>
  </si>
  <si>
    <t>4400-2955-2689</t>
  </si>
  <si>
    <t>Kelias (gatvė) - Rasos gatvė</t>
  </si>
  <si>
    <t>Kauno r. sav., Alšėnų sen., Jonučių k., Rasos g.</t>
  </si>
  <si>
    <t>4400-4441-1727</t>
  </si>
  <si>
    <t>Kauno r. sav., Alšėnų sen., Digrių k., Volungių g.</t>
  </si>
  <si>
    <t>4400-4517-3562</t>
  </si>
  <si>
    <t>Kelias (gatvė) - Stiklo gatvė</t>
  </si>
  <si>
    <t>Kauno r. sav., Alšėnų sen., Dievogalos k., Stiklo g.</t>
  </si>
  <si>
    <t>4400-4461-0264</t>
  </si>
  <si>
    <t>Kelias (gatvė) - Garliavos gatvė</t>
  </si>
  <si>
    <t>Kauno r. sav., Alšėnų sen., Mastaičių k., Garliavos g.</t>
  </si>
  <si>
    <t>4400-0946-6748</t>
  </si>
  <si>
    <t>Kelias (gatvė) - Alytaus gatvė</t>
  </si>
  <si>
    <t>Kauno r. sav., Alšėnų sen., Mastaičių k., Alytaus g.</t>
  </si>
  <si>
    <t>4400-0972-1440</t>
  </si>
  <si>
    <t>Kauno r. sav., Alšėnų sen., Mastaičių k., Žiedo g.</t>
  </si>
  <si>
    <t>4400-0974-4236</t>
  </si>
  <si>
    <t>Kauno r. sav., Alšėnų sen., Mastaičių k., Šilo g.</t>
  </si>
  <si>
    <t>4400-0972-1462</t>
  </si>
  <si>
    <t>Kauno r. sav., Alšėnų sen., Mastaičių k., Miško g.</t>
  </si>
  <si>
    <t>4400-0974-3071</t>
  </si>
  <si>
    <t>Kelias (gatvė) - Mokslo gatvė</t>
  </si>
  <si>
    <t>Kauno r. sav., Alšėnų sen., Mastaičių k., Mokslo g.</t>
  </si>
  <si>
    <t>4400-4399-8349</t>
  </si>
  <si>
    <t>Kauno r. sav., Alšėnų sen., Mastaičių k., Padainupio g.</t>
  </si>
  <si>
    <t>4400-0972-1484</t>
  </si>
  <si>
    <t>Kauno r. sav., Alšėnų sen., Jonučių k., Žemoji g.</t>
  </si>
  <si>
    <t>4400-1010-5009</t>
  </si>
  <si>
    <t>2019-09-26 NA-19</t>
  </si>
  <si>
    <t>Kelias - Vietinės reikšmės viešasis kelias Nr. B4</t>
  </si>
  <si>
    <t>4400-1786-8183</t>
  </si>
  <si>
    <t>Kelias - Vietinės reikšmės viešasis kelias Panevėžiukas - Gaižuvėlės laukas</t>
  </si>
  <si>
    <t>Kauno r. sav., Babtų sen., Panevėžiuko k.</t>
  </si>
  <si>
    <t>4400-1727-1528</t>
  </si>
  <si>
    <t>Kauno r. sav., Babtų sen., Panevėžiuko k., Striūnos g.</t>
  </si>
  <si>
    <t>4400-1638-7385</t>
  </si>
  <si>
    <t>Kelias - Vietinės reikšmės viešasis kelias Nr.b13</t>
  </si>
  <si>
    <t>Kauno r. sav., Babtų sen., Gaižuvėlės k.</t>
  </si>
  <si>
    <t>4400-1764-2729</t>
  </si>
  <si>
    <t>Kelias (gatvė) - Vareikonių gatvė</t>
  </si>
  <si>
    <t>Kauno r. sav., Babtų sen., Vareikonių k., Vareikonių g.</t>
  </si>
  <si>
    <t>4400-2972-2547</t>
  </si>
  <si>
    <t>Kelias (gatvė) - Šventupio gatvė</t>
  </si>
  <si>
    <t>Kauno r. sav., Babtų sen., Kaniūkų k., Šventupio g.</t>
  </si>
  <si>
    <t>4400-2925-8953</t>
  </si>
  <si>
    <t>Kelias (gatvė) - Verslo gatvė</t>
  </si>
  <si>
    <t>4400-1786-8129</t>
  </si>
  <si>
    <t>Kelias - Vietinės reikšmės viešasis kelias Nr.b54</t>
  </si>
  <si>
    <t>Kauno r. sav., Babtų sen., Jugintų k.</t>
  </si>
  <si>
    <t>4400-1805-9060</t>
  </si>
  <si>
    <t>Kelias - Vietinės reikšmės viešasis kelias Nr. b 67</t>
  </si>
  <si>
    <t>Kauno r. sav., Babtų sen., Sitkūnų k.</t>
  </si>
  <si>
    <t xml:space="preserve">4400-1794-9418 </t>
  </si>
  <si>
    <t>Kelias - Vietinės reikšmės viešasis kelias Nr.b66</t>
  </si>
  <si>
    <t>4400-1770-0411</t>
  </si>
  <si>
    <t>Kelias (gatvė) - Juodonių gatvė</t>
  </si>
  <si>
    <t>4400-2262-1162</t>
  </si>
  <si>
    <t>Kauno r. sav., Babtų sen., Panevėžiuko k., Arimų g.</t>
  </si>
  <si>
    <t>4400-1659-3961</t>
  </si>
  <si>
    <t>Kelias - Vietinės reikšmės viešasis kelias Nr. b 78</t>
  </si>
  <si>
    <t>Kauno r. sav., Babtų sen., Muniškių k.</t>
  </si>
  <si>
    <t>4400-1786-8118</t>
  </si>
  <si>
    <t>Kauno r. sav., Babtai, Alytaus g.</t>
  </si>
  <si>
    <t>4400-2082-0264</t>
  </si>
  <si>
    <t>Kauno r. sav., Babtai, Mokyklos g.</t>
  </si>
  <si>
    <t>4400-1940-2909</t>
  </si>
  <si>
    <t>Kauno r. sav., Babtai, Tulpių g.</t>
  </si>
  <si>
    <t>4400-2325-3601</t>
  </si>
  <si>
    <t xml:space="preserve">  Kauno r. sav., Babtai, Taikos g.</t>
  </si>
  <si>
    <t>4400-2325-5872</t>
  </si>
  <si>
    <t>Kauno r. sav., Babtai, Akacijų g.</t>
  </si>
  <si>
    <t>4400-1659-4126</t>
  </si>
  <si>
    <t>Kauno r. sav., Babtai, Pergalės g.</t>
  </si>
  <si>
    <t>4400-1659-4180</t>
  </si>
  <si>
    <t>Kauno r. sav., Babtai, Šiltnamių g.</t>
  </si>
  <si>
    <t>4400-2325-5894</t>
  </si>
  <si>
    <t xml:space="preserve">  Kauno r. sav., Babtai, Šilo g.</t>
  </si>
  <si>
    <t>4400-1659-4168</t>
  </si>
  <si>
    <t>Kauno r. sav., Babtai, Nevėžio g.</t>
  </si>
  <si>
    <t>4400-1951-2600</t>
  </si>
  <si>
    <t>Kauno r. sav., Babtai, Rasos g.</t>
  </si>
  <si>
    <t>4400-1659-4070</t>
  </si>
  <si>
    <t>Kauno r. sav., Babtai, Prieplaukos g.</t>
  </si>
  <si>
    <t>4400-2325-5883</t>
  </si>
  <si>
    <t>Kelias (gatvė) - Sodų g.</t>
  </si>
  <si>
    <t>Kauno r. sav., Babtai, Sodų g.</t>
  </si>
  <si>
    <t>4400-1163-3795</t>
  </si>
  <si>
    <t>Kelias (gatvė) - Trešnių gatvė</t>
  </si>
  <si>
    <t>Kauno r. sav., Babtai, Trešnių g.</t>
  </si>
  <si>
    <t>4400-4500-8079</t>
  </si>
  <si>
    <t>Kelias (gatvė) - Geležupio gatvė</t>
  </si>
  <si>
    <t>Kauno r. sav., Babtai, Geležupio g.</t>
  </si>
  <si>
    <t>4400-4496-6852</t>
  </si>
  <si>
    <t>Kauno r. sav., Babtai, Topolių g.</t>
  </si>
  <si>
    <t>4400-2082-0297</t>
  </si>
  <si>
    <t>Kelias (gatvė) - Parko gatvė</t>
  </si>
  <si>
    <t>Kauno r. sav., Babtai, Parko g.</t>
  </si>
  <si>
    <t>4400-4505-7085</t>
  </si>
  <si>
    <t>Kelias (gatvė) - Kranto gatvė</t>
  </si>
  <si>
    <t>Kauno r. sav., Babtai, Kranto g.</t>
  </si>
  <si>
    <t>4400-2925-9207</t>
  </si>
  <si>
    <t>Kelias (gatvė) - Žalgirio gatvė</t>
  </si>
  <si>
    <t>Kauno r. sav., Babtai, Žalgirio g.</t>
  </si>
  <si>
    <t>4400-2925-9250</t>
  </si>
  <si>
    <t>Kauno r. sav., Babtų sen., Panevėžiuko k., Kranto g.</t>
  </si>
  <si>
    <t>4400-1659-3850</t>
  </si>
  <si>
    <t>Kauno r. sav., Babtų sen., Panevėžiuko k., Žvejų g.</t>
  </si>
  <si>
    <t>4400-1649-1217</t>
  </si>
  <si>
    <t>Kauno r. sav., Babtų sen., Panevėžiuko k., Tvenkinio g.</t>
  </si>
  <si>
    <t>4400-1649-1171</t>
  </si>
  <si>
    <t>Kauno r. sav., Babtų sen., Panevėžiuko k., Šlaito g.</t>
  </si>
  <si>
    <t>4400-1649-1139</t>
  </si>
  <si>
    <t>Kauno r. sav., Babtų sen., Panevėžiuko k., Taikos g.</t>
  </si>
  <si>
    <t>4400-1638-7474</t>
  </si>
  <si>
    <t>Kauno r. sav., Babtų sen., Panevėžiuko k., Beržų g.</t>
  </si>
  <si>
    <t>4400-1638-7341</t>
  </si>
  <si>
    <t>Kauno r. sav., Babtų sen., Panevėžiuko k., Vilties g.</t>
  </si>
  <si>
    <t>4400-1638-7296</t>
  </si>
  <si>
    <t>Kauno r. sav., Babtų sen., Panevėžiuko k., Vikūnų g.</t>
  </si>
  <si>
    <t>4400-1659-4004</t>
  </si>
  <si>
    <t>Kauno r. sav., Babtų sen., Panevėžiuko k., Rasų g.</t>
  </si>
  <si>
    <t>4400-2262-1349</t>
  </si>
  <si>
    <t>Kauno r. sav., Babtų sen., Panevėžiuko k., Naujakurių g.</t>
  </si>
  <si>
    <t>4400-1638-7485</t>
  </si>
  <si>
    <t>Kauno r. sav., Babtų sen., Panevėžiuko k., Žalioji g.</t>
  </si>
  <si>
    <t>4400-1659-3918</t>
  </si>
  <si>
    <t>Kauno r. sav., Babtų sen., Pagynės k., Gojaus g.</t>
  </si>
  <si>
    <t>4400-1649-1328</t>
  </si>
  <si>
    <t>Kauno r. sav., Babtų sen., Pagynės k., Pagynės 50-mečio g.</t>
  </si>
  <si>
    <t>4400-1638-7252</t>
  </si>
  <si>
    <t>Kelias (gatvė) - Gynios gatvė</t>
  </si>
  <si>
    <t>Kauno r. sav., Babtų sen., Pagynės k., Gynios g.</t>
  </si>
  <si>
    <t>4400-1638-6888</t>
  </si>
  <si>
    <t>Kelias (gatvė) - Kikonių gatvė</t>
  </si>
  <si>
    <t>Kauno r. sav., Babtų sen., Pagynės k., Kikonių g.</t>
  </si>
  <si>
    <t>4400-2262-1660</t>
  </si>
  <si>
    <t>Kauno r. sav., Babtų sen., Pagynės k., Antagynėlės g.</t>
  </si>
  <si>
    <t>4400-1638-5603</t>
  </si>
  <si>
    <t>Kauno r. sav., Babtų sen., Pagynės k., Žemdirbių g.</t>
  </si>
  <si>
    <t>4400-1638-5769</t>
  </si>
  <si>
    <t>Kauno r. sav., Babtų sen., Pagynės k., Mechanizatorių g.</t>
  </si>
  <si>
    <t>4400-1638-5747</t>
  </si>
  <si>
    <t>Kauno r. sav., Babtų sen., Pagynės k., Linelių g.</t>
  </si>
  <si>
    <t>4400-2325-5918</t>
  </si>
  <si>
    <t>Kauno r. sav., Babtų sen., Pagynės k., Liepų g.</t>
  </si>
  <si>
    <t>4400-1759-6048</t>
  </si>
  <si>
    <t>52.</t>
  </si>
  <si>
    <t>Kauno r. sav., Babtų sen., Pagynės k., Sodų g.</t>
  </si>
  <si>
    <t>4400-1649-9206</t>
  </si>
  <si>
    <t>53.</t>
  </si>
  <si>
    <t>Kauno r. sav., Babtų sen., Pagynės k., Gevažės g.</t>
  </si>
  <si>
    <t>4400-1649-1282</t>
  </si>
  <si>
    <t>54.</t>
  </si>
  <si>
    <t>Kauno r. sav., Babtų sen., Pagynės k., Parko g.</t>
  </si>
  <si>
    <t>4400-2325-5907</t>
  </si>
  <si>
    <t>55.</t>
  </si>
  <si>
    <t>Kauno r. sav., Babtų sen., Muniškių k., Konstancijos Zaleskienės g.</t>
  </si>
  <si>
    <t>4400-2262-1738</t>
  </si>
  <si>
    <t>56.</t>
  </si>
  <si>
    <t>Kelias (gatvė) - Saulėtekio gatvė</t>
  </si>
  <si>
    <t>Kauno r. sav., Babtų sen., Muniškių k., Saulėtekio g.</t>
  </si>
  <si>
    <t>4400-1951-2599</t>
  </si>
  <si>
    <t>57.</t>
  </si>
  <si>
    <t>Kelias (gatvė) - Šaltinių gatvė</t>
  </si>
  <si>
    <t>Kauno r. sav., Babtų sen., Muniškių k., Šaltinių g.</t>
  </si>
  <si>
    <t>4400-2925-9118</t>
  </si>
  <si>
    <t>58.</t>
  </si>
  <si>
    <t>Kauno r. sav., Babtų sen., Muniškių k., Dvaro g.</t>
  </si>
  <si>
    <t>4400-2262-1049</t>
  </si>
  <si>
    <t>Keliai</t>
  </si>
  <si>
    <t>Kelias - Vietinės reikšmės viešasis kelias Nr. b2</t>
  </si>
  <si>
    <t>Kauno r. sav., Kauno r. sav. teritorija (Selveravos k., Karalgirio k.)</t>
  </si>
  <si>
    <t>4400-1786-8161</t>
  </si>
  <si>
    <t>Kelias - Vietinės reikšmės viešasis kelias Nr.b3</t>
  </si>
  <si>
    <t>Kauno r. sav., Kauno r. sav. teritorija (Karalgirio k.)</t>
  </si>
  <si>
    <t>4400-1786-8132</t>
  </si>
  <si>
    <t>Vietinės reikšmės viešasis kelias Lazdynė -Vikūnai</t>
  </si>
  <si>
    <t>Lazdynės k., Vikūnų k.</t>
  </si>
  <si>
    <t>4400-1786-8229</t>
  </si>
  <si>
    <t>Kelias - Vietinės reikšmės viešasis kelias Nr.b10</t>
  </si>
  <si>
    <t>Kauno r. sav., Kauno r. sav. teritorija (Kaniūkų k.)</t>
  </si>
  <si>
    <t>4400-1794-9629</t>
  </si>
  <si>
    <t>Kelias - Vietinės reikšmės viešasis kelias Nr. b18</t>
  </si>
  <si>
    <t>Kauno r. sav., Kauno r. sav. teritorija (Krivėnų k.)</t>
  </si>
  <si>
    <t>4400-1762-6747</t>
  </si>
  <si>
    <t>Kelias - Vietinės reikšmės viešasis kelias b21</t>
  </si>
  <si>
    <t>Kauno r. sav., Kauno r. sav. teritorija (Vareikonių k., Kaniūkų k.)</t>
  </si>
  <si>
    <t>4400-1794-9607</t>
  </si>
  <si>
    <t>Kelias - Vietinės reikšmės viešasis kelias Nr. b 30, Žemaitkiemio k.</t>
  </si>
  <si>
    <t>Kauno r. sav., Kauno r. sav. teritorija (Naujatrobių k.)</t>
  </si>
  <si>
    <t>4400-1762-3788</t>
  </si>
  <si>
    <t>Vietinės reikšmės viešasis kelias Urnėžiai - Kačergiai</t>
  </si>
  <si>
    <t>Kikonių k., Berlainių k., Kačergių k.</t>
  </si>
  <si>
    <t>4400-1757-6966</t>
  </si>
  <si>
    <t>Kelias - Vietinės reikšmės viešasis kelias Nr.b47</t>
  </si>
  <si>
    <t>Kauno r. sav., Babtų sen., Urnėžių k.</t>
  </si>
  <si>
    <t>4400-1649-1293</t>
  </si>
  <si>
    <t>Kelias - Vietinės reikšmės viešasis kelias Nr.b48 Labūnavos kelias - Urnėžiai</t>
  </si>
  <si>
    <t>4400-1757-6922</t>
  </si>
  <si>
    <t>Kelias - Vietinės reikšmės viešasis kelias Vandžiogala-Kikoniai Nr. b52</t>
  </si>
  <si>
    <t>Kauno r. sav., Babtų sen., Kikonių k.</t>
  </si>
  <si>
    <t>4400-1757-6877</t>
  </si>
  <si>
    <t>Kelias - Vietinės reikšmės viešasis kelias Urniežiai-Vilkėnai Nr.b53</t>
  </si>
  <si>
    <t>4400-1757-6899</t>
  </si>
  <si>
    <t>Kelias - Vietinės reikšmės viešasis kelias Nr. B57</t>
  </si>
  <si>
    <t>4400-1762-4274</t>
  </si>
  <si>
    <t>Kelias - Vietinės reikšmės viešasis kelias Nr. b 63, Šašių k.</t>
  </si>
  <si>
    <t>4400-1794-9583</t>
  </si>
  <si>
    <t>Kelias - Vietinės reikšmės viešasis kelias Nr. b 64</t>
  </si>
  <si>
    <t>Kauno r. sav., Babtų sen., Šašių k.</t>
  </si>
  <si>
    <t>4400-1762-3722</t>
  </si>
  <si>
    <t>Kelias - Vietinės reikšmės viešasis kelias Nr. b 74</t>
  </si>
  <si>
    <t>4400-1805-9017</t>
  </si>
  <si>
    <t>Kelias - Vietinės reikšmės viešasis kelias Nr. b 77</t>
  </si>
  <si>
    <t>4400-1805-8974</t>
  </si>
  <si>
    <t>Kelias - Vietinės reikšmės viešasis kelias Nr. b 79</t>
  </si>
  <si>
    <t>Kauno r. sav., Babtų sen., Juodonių k.</t>
  </si>
  <si>
    <t>4400-1762-3855</t>
  </si>
  <si>
    <t>Kelias - Vietinės reikšmės viešasis kelias Nr. b80</t>
  </si>
  <si>
    <t>4400-1762-3833</t>
  </si>
  <si>
    <t>Kelias (gatvė) - Privažiuojamasis kelias</t>
  </si>
  <si>
    <t>4400-2185-8791</t>
  </si>
  <si>
    <t>Pėsčiųjų takas - Žalgirio pergalės parko takai (plotas 3435.20 kv. m)</t>
  </si>
  <si>
    <t xml:space="preserve">Kauno r. sav., Babtų sen., Gaižuvėlės k. </t>
  </si>
  <si>
    <t>4400-2185-8804</t>
  </si>
  <si>
    <t>Pėsčiųjų takas - Aikštelė</t>
  </si>
  <si>
    <t>Kauno r. sav., Babtų sen., Gaižuvėlės k. (1168.00 kv. m)</t>
  </si>
  <si>
    <t>4400-2185-8780</t>
  </si>
  <si>
    <t>Batniavos seniūnija</t>
  </si>
  <si>
    <t>Kauno r. sav., Batniavos sen., Bubių k., Beržų g., L=284,00m (važiuojamoji dalis L=284,00m; pakraštys S=329,00 kv. m; veja S=903,00 kv. m; įvažiavimas S=10,00 kv. m)</t>
  </si>
  <si>
    <t>4400-0579-5759</t>
  </si>
  <si>
    <t>2022-05-06 NA-8</t>
  </si>
  <si>
    <t>Kauno r. sav., Batniavos sen., Bubių k., Mokyklos g., L=435,00m (važiuojamoji dalis L=435,00m; įvažiavimas S=120,00kv.m; šaligatvis S=640,00kv.m; veja S=2038,50kv.m)</t>
  </si>
  <si>
    <t>4400-0526-4808</t>
  </si>
  <si>
    <t>Kelias (gatvė) - Miško gatvė</t>
  </si>
  <si>
    <t>Kauno r. sav., Kauno r. sav. teritorija, Miško g.  (Naujienos k., danga -  žvyras, ilgis -  0,512 km</t>
  </si>
  <si>
    <t>4400-5275-7741</t>
  </si>
  <si>
    <t xml:space="preserve"> Kelias (gatvė) - Paštuvos gatvė</t>
  </si>
  <si>
    <t xml:space="preserve">  Kauno r. sav., Batniavos sen., Paštuvos k., Paštuvos g. (ilgis - 1,276 km)</t>
  </si>
  <si>
    <t>4400-5314-3934</t>
  </si>
  <si>
    <t>Kelias (gatvė) - Nemuno gatvė</t>
  </si>
  <si>
    <t>Kauno r. sav., Batniavos sen., Brūžės k., Nemuno g. (ilgis - 0,564 km)</t>
  </si>
  <si>
    <t>4400-5314-3956</t>
  </si>
  <si>
    <t>Kelias (gatvė) - Karklės gatvė</t>
  </si>
  <si>
    <t>Kauno r. sav., Batniavos sen., Naujienos k., Karklės g. (ilgis - 1,301 km, danga - žvyras)</t>
  </si>
  <si>
    <t>4400-4479-9750</t>
  </si>
  <si>
    <t>Kelias (gatvė) - Lamankelio gatvė</t>
  </si>
  <si>
    <t>Kauno r. sav., Batniavos sen., Kvesų k., Lamankelio g. (ilgis - 4,048 km, danga - žvyras)</t>
  </si>
  <si>
    <t>4400-5275-7152</t>
  </si>
  <si>
    <t>Kelias (gatvė) - Senakelio gatvė</t>
  </si>
  <si>
    <t>Kauno r. sav., Batniavos sen., Virbaliūnų k., Senakelio g. (ilgis - 3,063 km, danga - žvyras)</t>
  </si>
  <si>
    <t>4400-4472-4912</t>
  </si>
  <si>
    <t>Kelias (gatvė) - Slėnio gatvė</t>
  </si>
  <si>
    <t>Kauno r. sav., Batniavos sen., Virbaliūnų k., Slėnio g. (ilgis -  0,208 km, danga - žvyras)</t>
  </si>
  <si>
    <t>4400-4524-6439</t>
  </si>
  <si>
    <t>Kauno r. sav., Batniavos sen., Virbaliūnų k., Rasos g. (ilgis - 0,137 km, danga - žvyras)</t>
  </si>
  <si>
    <t>4400-4524-6693</t>
  </si>
  <si>
    <t xml:space="preserve">  
 Kelias (gatvė) - Kalno gatvė</t>
  </si>
  <si>
    <t>Kauno r. sav., Batniavos sen., Virbaliūnų k., Kalno g. (ilgis - 0,126 km)</t>
  </si>
  <si>
    <t>4400-4524-9752</t>
  </si>
  <si>
    <t>Kelias (gatvė) - Ryto gatvė</t>
  </si>
  <si>
    <t>Kauno r. sav., Batniavos sen., Virbaliūnų k., Ryto g. (ilgis -  0,381 km, danga - žvyras)</t>
  </si>
  <si>
    <t>4400-4497-1104</t>
  </si>
  <si>
    <t>Kelias - Paštuvos kelias</t>
  </si>
  <si>
    <t>Kauno r. sav., Batniavos sen., Bublių k., Beiniūnų k., Paštuvos k., Tolivardžių k. (ilgis -  1,759 km, danga - asfaltbetonis)</t>
  </si>
  <si>
    <t>4400-2109-4804</t>
  </si>
  <si>
    <t>Kelias (gatvė) - Pakrantės gatvė</t>
  </si>
  <si>
    <t>Kauno r. sav., Kauno r. sav. teritorija (ilgis -   3,99 km, danga -  gruntas)</t>
  </si>
  <si>
    <t>4400-5314-4018</t>
  </si>
  <si>
    <t>Kelias (gatvė) - Pievų gatvė</t>
  </si>
  <si>
    <t xml:space="preserve">  Kauno r. sav., Čekiškės sen., Eikščių k., Pievų g., (ilgis -  0,316 km, danga -  žvyras)</t>
  </si>
  <si>
    <t>4400-5329-4652</t>
  </si>
  <si>
    <t>Kelias - Vietinės reikšmės viešasis kelias Nr.c 5, Eikščių k.</t>
  </si>
  <si>
    <t xml:space="preserve">Kauno r. sav., Kauno r. sav. teritorija (ilgis -  3,9455 km, danga - žvyras) </t>
  </si>
  <si>
    <t>4400-1950-9250</t>
  </si>
  <si>
    <t xml:space="preserve">  Kelias (gatvė) - Gatvė</t>
  </si>
  <si>
    <t>Kauno r. sav., Čekiškė, Liepų g. (ilgis -  0,192 km, danga - asfaltbetonis)</t>
  </si>
  <si>
    <t>4400-1951-2533</t>
  </si>
  <si>
    <t>Kauno r. sav., Čekiškė, Lauko g. (ilgis - 0,611 km, danga - asfaltbetonis)</t>
  </si>
  <si>
    <t>4400-2082-0186</t>
  </si>
  <si>
    <t>Kauno r. sav., Čekiškė, Mažoji g. (ilgis -  0,239 km, danga - asfaltbetonis)</t>
  </si>
  <si>
    <t>4400-2180-4677</t>
  </si>
  <si>
    <t>Kauno r. sav., Čekiškė, Naujoji g. (ilgis -  0,568 km, danga - asfaltbetonis)</t>
  </si>
  <si>
    <t>4400-2183-0055</t>
  </si>
  <si>
    <t>Kauno r. sav., Čekiškė, Pakraščio g. (ilgis -  0,346 km, danga - asfaltbetonis)</t>
  </si>
  <si>
    <t>4400-2362-5565</t>
  </si>
  <si>
    <t xml:space="preserve">Kauno r. sav., Čekiškė, Rožių g. (ilgis -  0,182 km, danga - asfaltbetonis) </t>
  </si>
  <si>
    <t>4400-2183-0099</t>
  </si>
  <si>
    <t>Kauno r. sav., Čekiškė, Tulpių g. (ilgis - 0,406 km, danga - asfaltbetonis)</t>
  </si>
  <si>
    <t>4400-2183-0066</t>
  </si>
  <si>
    <t>Kauno r. sav., Čekiškė, Raudonės g. (ilgis - 0,425 km, danga - asfaltbetonis)</t>
  </si>
  <si>
    <t>4400-1951-2511</t>
  </si>
  <si>
    <t>Kauno r. sav., Čekiškės sen., Liučiūnų k., Sodų g. (ilgis - 1,046 km, danga - asfaltbetonis)</t>
  </si>
  <si>
    <t>4400-4508-8482</t>
  </si>
  <si>
    <t>Kelias (gatvė) - Alyvų gatvė</t>
  </si>
  <si>
    <t>Kauno r. sav., Čekiškės sen., Eikščių k., Alyvų g. (ilgis - 0,139 km, danga - asfaltbetonis, žvyras)</t>
  </si>
  <si>
    <t>4400-5329-4596</t>
  </si>
  <si>
    <t>Kelias - Vietinės reišmės viešasis kelias Nr. c8</t>
  </si>
  <si>
    <t>Kauno r. sav., Čekiškės sen., Prienų k. (ilgis -  1,736 km, danga - žvyras)</t>
  </si>
  <si>
    <t>4400-2183-0122</t>
  </si>
  <si>
    <t>Kelias - Vietinės reikšmės viešasis kelias c10</t>
  </si>
  <si>
    <t>Kauno r. sav., Čekiškės sen., Raudonės k. (ilgis - 2,476 km, danga - žvyras)</t>
  </si>
  <si>
    <t>4400-2082-0231</t>
  </si>
  <si>
    <t>Kelias (gatvė) - Vietinės reikšmės viešasis kelias Nr. c42 (Lelerviškiai-Ramonai)</t>
  </si>
  <si>
    <t>Kauno r. sav., Čekiškės sen., Lelerviškių k. (ilgis -  0,724 km, danga - asfaltbetonis, žvyras)</t>
  </si>
  <si>
    <t>4400-3207-9132</t>
  </si>
  <si>
    <t>Kelias (gatvė) - Žemynos gatvė</t>
  </si>
  <si>
    <t xml:space="preserve">Kauno r. sav., Domeikavos sen., Radikių k., Žemynos g. (ilgis -  0,978 km, danga - asfaltbetonis, žvyras) </t>
  </si>
  <si>
    <t>4400-5329-1193</t>
  </si>
  <si>
    <t>Kauno r. sav., Domeikavos sen., Domeikavos k., Aukščių g. (ilgis -  1,71 km, danga -  žvyras)</t>
  </si>
  <si>
    <t>4400-1177-0051</t>
  </si>
  <si>
    <t>Kauno r. sav., Domeikavos sen., Domeikavos k., Aušros g., (ilgis - 0,535 km, danga - asfaltbetonis)</t>
  </si>
  <si>
    <t>4400-1177-0084</t>
  </si>
  <si>
    <t>Kauno r. sav., Domeikavos sen., Domeikavos k., Jaunimo g. (ilgis - 1,19 km, danga -asfaltbetonis)</t>
  </si>
  <si>
    <t>4400-2262-2994</t>
  </si>
  <si>
    <t xml:space="preserve">  
 Kelias (gatvė) - Gatvė</t>
  </si>
  <si>
    <t>Kauno r. sav., Domeikavos sen., Domeikavos k., Kalnelio g. (ilgis - 0,275 km, danga -  asfaltbetonis)</t>
  </si>
  <si>
    <t>4400-2151-7994</t>
  </si>
  <si>
    <t>Kauno r. sav., Domeikavos sen., Domeikavos k., Lakštingalų g. (ilgis L=358,00 m)</t>
  </si>
  <si>
    <t>4400-0877-4609</t>
  </si>
  <si>
    <t>Kauno r. sav., Domeikavos sen., Domeikavos k., Mokslo g. (ilgis -  0,425 km, danga - asfaltbetonis)</t>
  </si>
  <si>
    <t>4400-2326-7124</t>
  </si>
  <si>
    <t>Kelias (gatvė) - Naujojo Gyvenimo gatvė</t>
  </si>
  <si>
    <t>Kauno r. sav., Domeikavos sen., Domeikavos k., Naujojo Gyvenimo g. (ilgis - 0,632 km, danga - asfaltbetonis)</t>
  </si>
  <si>
    <t>4400-5329-8810</t>
  </si>
  <si>
    <t>Kelias (gatvė) - Putinų gatvė</t>
  </si>
  <si>
    <t>Kauno r. sav., Domeikavos sen., Domeikavos k., Putinų g. (ilgis - 0,33 km)</t>
  </si>
  <si>
    <t>4400-5329-8709</t>
  </si>
  <si>
    <t>Kauno r. sav., Domeikavos sen., Domeikavos k., Pienių g., (ilgis - 0,451 km, danga - akmens atsijos)</t>
  </si>
  <si>
    <t>4400-2181-8884</t>
  </si>
  <si>
    <t>Kauno r. sav., Domeikavos sen., Domeikavos k., Pienių g. (ilgis - 0,235 km, danga -  akmens atsijos)</t>
  </si>
  <si>
    <t>4400-2175-6790</t>
  </si>
  <si>
    <t>Kelias (gatvė) - Raguvos gatvė</t>
  </si>
  <si>
    <t>Kauno r. sav., Domeikavos sen., Domeikavos k., Raguvos g. (ilgis - 0,093 km)</t>
  </si>
  <si>
    <t>4400-5329-7244</t>
  </si>
  <si>
    <t>auno r. sav., Domeikavos sen., Domeikavos k., Raguvos g. (ilgis - 0,121 km)</t>
  </si>
  <si>
    <t>4400-5329-7222</t>
  </si>
  <si>
    <t xml:space="preserve">  Kauno r. sav., Domeikavos sen., Domeikavos k., Rytmečio g. (ilgis - 0,337 km, danga - asfaltbetonis)</t>
  </si>
  <si>
    <t>4400-2326-7110</t>
  </si>
  <si>
    <t>Kauno r. sav., Domeikavos sen., Domeikavos k., Sodų g. (L=579,00 m)</t>
  </si>
  <si>
    <t>4400-0824-0364</t>
  </si>
  <si>
    <t>Kauno r. sav., Domeikavos sen., Domeikavos k., Slyvų g., (ilgis - 0,35 km, danga -  asfaltbetonis)</t>
  </si>
  <si>
    <t>4400-2262-3065</t>
  </si>
  <si>
    <t>Kauno r. sav., Domeikavos sen., Šakių k., Pušynėlio g. (ilgis - 0,29 km, danga - asfaltbetonis)</t>
  </si>
  <si>
    <t>4400-2261-9952</t>
  </si>
  <si>
    <t>Kelias (gatvė) - Šilelio gatvė</t>
  </si>
  <si>
    <t>Kauno r. sav., Domeikavos sen., Šakių k., Šilelio g. (ilgis - 0,415 km, danga -  žvyras)</t>
  </si>
  <si>
    <t>4400-2262-1616</t>
  </si>
  <si>
    <t>Kauno r. sav., Domeikavos sen., Voškonių k., Jaunystės g. (ilgis - 0,295 km, danga -asfaltbetonis)</t>
  </si>
  <si>
    <t>4400-2066-8026</t>
  </si>
  <si>
    <t>Kauno r. sav., Domeikavos sen., Voškonių k., Rytmečio g. (ilgis - 1,643 km, danga -  asfaltbetonis)</t>
  </si>
  <si>
    <t>4400-2066-8472</t>
  </si>
  <si>
    <t>Kelias (gatvė) - Teofiliaus Matulionio gatvė</t>
  </si>
  <si>
    <t>Kauno r. sav., Domeikavos sen., Varluvos k., Teofiliaus Matulionio g. (ilgis - 1,021 km, danga - žvyras)</t>
  </si>
  <si>
    <t>4400-5065-0198</t>
  </si>
  <si>
    <t>Kelias (gatvė) - Dvarkiemio gatvė</t>
  </si>
  <si>
    <t>Kauno r. sav., Kauno r. sav. teritorija (ilgis - 1,168 km, danga - asfaltbetonis, žvyras)</t>
  </si>
  <si>
    <t>4400-5343-2692</t>
  </si>
  <si>
    <t>Kelias (gatvė) - Žuvų gatvė</t>
  </si>
  <si>
    <t>Kauno r. sav., Domeikavos sen., Šakių k., Žuvų g. (ilgis - 0,257 km, danga - žvyras)</t>
  </si>
  <si>
    <t>4400-2220-9218</t>
  </si>
  <si>
    <t>Kelias (gatvė) - Suvalkų gatvė</t>
  </si>
  <si>
    <t>Kauno r. sav., Domeikavos sen., Smiltynų I k., Suvalkų g. (ilgis - 0,281 km)</t>
  </si>
  <si>
    <t>4400-5349-3235</t>
  </si>
  <si>
    <t>Kelias (gatvė) - Žvaigždžių gatvė</t>
  </si>
  <si>
    <t>Kauno r. sav., Domeikavos sen., Radikių k., Žvaigždžių g.
(ilgis - 1,27 km, danga - akmens atsijos, žvyras)</t>
  </si>
  <si>
    <t>4400-2326-6611</t>
  </si>
  <si>
    <t>Kelias (gatvė) - Malūno gatvė</t>
  </si>
  <si>
    <t>Kauno r. sav., Domeikavos sen., Eigirgalos k., Malūno g., (ilgis - 1,404 km)</t>
  </si>
  <si>
    <t>4400-5329-7466</t>
  </si>
  <si>
    <t>Kelias (gatvė) - Svirno gatvė</t>
  </si>
  <si>
    <t>Kauno r. sav., Domeikavos sen., Eigirgalos k., Svirno g. (ilgis - 0,293 km)</t>
  </si>
  <si>
    <t>4400-5329-7500</t>
  </si>
  <si>
    <t>Kelias (gatvė) - Girnų gatvė</t>
  </si>
  <si>
    <t>Kauno r. sav., Domeikavos sen., Eigirgalos k., Girnų g. (ilgis - 0,479 km)</t>
  </si>
  <si>
    <t>4400-5329-7399</t>
  </si>
  <si>
    <t>Kelias (gatvė) - Klojimo gatvė</t>
  </si>
  <si>
    <t>Kauno r. sav., Domeikavos sen., Eigirgalos k., Klojimo g. (ilgis - 0,258 km)</t>
  </si>
  <si>
    <t>4400-5329-7433</t>
  </si>
  <si>
    <t>Kelias (gatvė) - Pakuonio gatvė</t>
  </si>
  <si>
    <t>Kauno r. sav., Taurakiemio sen., Taurakiemio k., Pakuonio g., ilgis - 0,40 km, danga - gruntas</t>
  </si>
  <si>
    <t>4400-5683-2647</t>
  </si>
  <si>
    <t>2022-05-31 NA-10</t>
  </si>
  <si>
    <t>Kelias (gatvė) - Paliepių gatvė</t>
  </si>
  <si>
    <t>Kauno r. sav., Taurakiemio sen., Margininkų k., Paliepių g., ilgis - 0,926 km, gatvės kategorija - D</t>
  </si>
  <si>
    <t>4400-5683-2758</t>
  </si>
  <si>
    <t>Kelias (gatvė) - Kelmyno gatvė</t>
  </si>
  <si>
    <t>Kauno r. sav., Taurakiemio sen., Piliuonos k., Kelmyno g., ilgis - 0,881 km, gatvės kategorija - D</t>
  </si>
  <si>
    <t>4400-5683-2769</t>
  </si>
  <si>
    <t>Kelias (gatvė) - Gėlių gatvė</t>
  </si>
  <si>
    <t>Kauno r. sav., Taurakiemio sen., Piliuonos k., Gėlių g., ilgis - 0,41 km, gatvės kategorija - D</t>
  </si>
  <si>
    <t>4400-5683-2703</t>
  </si>
  <si>
    <t>Kelias (gatvė) - Riešutų gatvė</t>
  </si>
  <si>
    <t>Kauno r. sav., Taurakiemio sen., Taurakiemio k., Riešutų g., ilgis - 0,47 km, danga - žvyras, gavtės kategorija - D</t>
  </si>
  <si>
    <t>4400-5683-2774</t>
  </si>
  <si>
    <t>Kelias (gatvė) - Kepyklos gatvė</t>
  </si>
  <si>
    <t>Kauno r. sav., Taurakiemio sen., Margininkų k., Kepyklos g., ilgis - 0,914 km, gatvės kategorija - D</t>
  </si>
  <si>
    <t>4400-5683-2790</t>
  </si>
  <si>
    <t>Kelias (gatvė) - Sausinės gatvė</t>
  </si>
  <si>
    <t>Kauno r. sav., Užliedžių sen., Žemaitkiemio k., Sausinės g.,ilgis - 1,457 km, danga - žvyras, gatvės kategorija - D</t>
  </si>
  <si>
    <t>4400-5706-9778</t>
  </si>
  <si>
    <t>Kelias (gatvė) - Šviesos gatvė</t>
  </si>
  <si>
    <t>Kauno r. sav., Užliedžių sen., Vijūkų k., Šviesos g., ilgis - 0,471 km, danga - žvyras, kategorija - D</t>
  </si>
  <si>
    <t>4400-5707-4125</t>
  </si>
  <si>
    <t>Kauno r. sav., Užliedžių sen., Romainių Kaimelės k., Šviesos g., ilgis - 0,706 km, kategorija - D</t>
  </si>
  <si>
    <t>4400-5707-4114</t>
  </si>
  <si>
    <t>Kelias (gatvė) - Draustinio gatvė</t>
  </si>
  <si>
    <t>Kauno r. sav., Užliedžių sen., Užliedžių k., Draustinio g., ilgis - 0,83 km, danga - asfaltbetonis, kategorija - D</t>
  </si>
  <si>
    <t>4400-5707-4158</t>
  </si>
  <si>
    <t>Kelias (gatvė) - Šiltnamių gatvė</t>
  </si>
  <si>
    <t>Kauno r. sav., Užliedžių sen., Sausinės k., Šiltnamių g., ilgis - 0,301 km, danga - asfaltbetonis, kategorija - D</t>
  </si>
  <si>
    <t>4400-5707-4047</t>
  </si>
  <si>
    <t>Kelias (gatvė) - Šaltinio gatvė</t>
  </si>
  <si>
    <t>Kauno r. sav., Užliedžių sen., Sausinės k., Šaltinio g., ilgis - 0,477 km, kategorija - D</t>
  </si>
  <si>
    <t>4400-5707-4070</t>
  </si>
  <si>
    <t>Kelias (gatvė) - Tvenkinio gatvė</t>
  </si>
  <si>
    <t>Kauno r. sav., Užliedžių sen., Sausinės k., Tvenkinio g., ilgis - 1,223 km, kategorija - D</t>
  </si>
  <si>
    <t>4400-5707-3982</t>
  </si>
  <si>
    <t>Kelias (gatvė) - Žalioji gatvė</t>
  </si>
  <si>
    <t>Kauno r. sav., Užliedžių sen., Giraitės k., Žalioji g., ilgis - 0,225 km, danga - asfaltbetonis, kategorija - D</t>
  </si>
  <si>
    <t>4400-5706-9259</t>
  </si>
  <si>
    <t>Kelias (gatvė) - Dvaro gatvė</t>
  </si>
  <si>
    <t>Kauno r. sav., Užliedžių sen., Kudrėnų k., Dvaro g., ilgis - 0,663 km, kategorija - D</t>
  </si>
  <si>
    <t>4400-5707-4090</t>
  </si>
  <si>
    <t>Kelias (gatvė) - Aukuro gatvė</t>
  </si>
  <si>
    <t>Kauno r. sav., Užliedžių sen., Paltiškių k., Aukuro g., ilgis - 1,619 km, danga - žvyras, kategorija - D</t>
  </si>
  <si>
    <t>4400-5706-9280</t>
  </si>
  <si>
    <t>Kauno r. sav., Užliedžių sen., Užliedžių k., Aukuro g., ilgis - 1,592 km, danga-žvyras, kategorija - D</t>
  </si>
  <si>
    <t>4400-5706-9270</t>
  </si>
  <si>
    <t>Kelias (gatvė) - Jurginų gatvė</t>
  </si>
  <si>
    <t>Kauno r. sav., Užliedžių sen., Naujųjų Muniškių k., Jurginų g., ilgis - 0,347 km, danga - asfaltbetonis, kategorija - D</t>
  </si>
  <si>
    <t>4400-5706-9637</t>
  </si>
  <si>
    <t>Kauno r. sav., Užliedžių sen., Naujųjų Muniškių k., Jurginų g., ilgis - 0,798 km, danga - žvyras, kategorija - D</t>
  </si>
  <si>
    <t>4400-5706-9648</t>
  </si>
  <si>
    <t>Kelias (gatvė) - Radastų gatvė</t>
  </si>
  <si>
    <t>Kauno r. sav., Užliedžių sen., Giraitės k., Radastų g., ilgis - 0,596 km, danga - žvyras, kategorija - D</t>
  </si>
  <si>
    <t>4400-5707-3993</t>
  </si>
  <si>
    <t>Kelias (gatvė) - Ūkio gatvė</t>
  </si>
  <si>
    <t>Kauno r. sav., Užliedžių sen., Naujųjų Muniškių k., Ūkio g., ilgis - 3,84 km, kategorija - D</t>
  </si>
  <si>
    <t>4400-5706-9291</t>
  </si>
  <si>
    <t>Kelias (gatvė) - Margirio gatvė</t>
  </si>
  <si>
    <t>Kauno r. sav., Užliedžių sen., Užliedžių k., Margirio g., ilgis - 0,43 km, danga - žvyras, kategorija - D</t>
  </si>
  <si>
    <t>4400-5707-4186</t>
  </si>
  <si>
    <t>Kelias (gatvė) - Smėlio gatvė</t>
  </si>
  <si>
    <t>Kauno r. sav., Užliedžių sen., Užliedžių k., Smėlio g., ilgis - 0,248 km, danga - žvyras, kategorija - D</t>
  </si>
  <si>
    <t>4400-5707-4247</t>
  </si>
  <si>
    <t>Kauno r. sav., Užliedžių sen., Paparčių k., Miško g., ilgis - 0,275 km, danga - asfaltbetonis, kategorija - D</t>
  </si>
  <si>
    <t>4400-5706-9315</t>
  </si>
  <si>
    <t>Kelias (gatvė) - Ievų gatvė</t>
  </si>
  <si>
    <t>Kauno r. sav., Užliedžių sen., Giraitės k., Ievų g., ilgis - 0,299 km, kategorija - D</t>
  </si>
  <si>
    <t>4400-5706-9348</t>
  </si>
  <si>
    <t>Kelias (gatvė) - Kaimynų gatvė</t>
  </si>
  <si>
    <t>Kauno r. sav., Užliedžių sen., Naujųjų Muniškių k., Kaimynų g., ilgis - 0,279 km, danga - asfaltbetonis, kategorija - D</t>
  </si>
  <si>
    <t>4400-5706-9680</t>
  </si>
  <si>
    <t>Kelias (gatvė) - Dobilų gatvė</t>
  </si>
  <si>
    <t>Kauno r. sav., Užliedžių sen., Naujųjų Muniškių k., Dobilų g., ilgis - 0.36 km, kategorija - D</t>
  </si>
  <si>
    <t>4400-5706-9359</t>
  </si>
  <si>
    <t>Kauno r. sav., Užliedžių sen., Giraitės k., Alyvų g., ilgis - 0,163 km, gatvės kategorija - D</t>
  </si>
  <si>
    <t>4400-5706-9148</t>
  </si>
  <si>
    <t>Kelias (gatvė) - Tulpių gatvė</t>
  </si>
  <si>
    <t>Kauno r. sav., Užliedžių sen., Vijūkų k., Tulpių g., ilgis - 0,05 km, danga - žvyras, kategorija - D</t>
  </si>
  <si>
    <t>4400-5707-4347</t>
  </si>
  <si>
    <t>Kelias (gatvė) - Bruknių gatvė</t>
  </si>
  <si>
    <t>Kauno r. sav., Užliedžių sen., Giraitės k., Bruknių g., ilgis - 0,09 km, danga - asfaltbetonis, kategorija - D</t>
  </si>
  <si>
    <t>4400-5706-9164</t>
  </si>
  <si>
    <t>Kelias (gatvė) - Spanguolių gatvė</t>
  </si>
  <si>
    <t>Kauno r. sav., Užliedžių sen., Giraitės k., Spanguolių g., ilgis - 0,248 km, kategorija - D</t>
  </si>
  <si>
    <t>4400-5706-9237</t>
  </si>
  <si>
    <t>Kelias (gatvė) - Aviečių gatvė</t>
  </si>
  <si>
    <t>Kauno r. sav., Užliedžių sen., Giraitės k., Aviečių g., ilgis - 0,092 km, danga - asfaltbetonis, kategorija - D</t>
  </si>
  <si>
    <t>4400-5706-9159</t>
  </si>
  <si>
    <t>Kelias (gatvė) - Žvalgų gatvė</t>
  </si>
  <si>
    <t>Kauno r. sav., Užliedžių sen., Užliedžių k., Žvalgų g., ilgis - 0,282 km, danga - žvyras, kategorija - D</t>
  </si>
  <si>
    <t>4400-5707-4190</t>
  </si>
  <si>
    <t>Kelias (gatvė) - Bijūnų gatvė</t>
  </si>
  <si>
    <t>Kauno r. sav., Užliedžių sen., Vijūkų k., Bijūnų g., ilgis - 0,175 km, danga - žvyras, kategorija - D</t>
  </si>
  <si>
    <t>4400-5707-4336</t>
  </si>
  <si>
    <t>Kauno r. sav., Užliedžių sen., Vijūkų k., Saulėtekio g., ilgis - 0,292 km, danga - asfaltbetonis, kategorija - D</t>
  </si>
  <si>
    <t>4400-5707-4325</t>
  </si>
  <si>
    <t>Kelias (gatvė) - Bočių gatvė</t>
  </si>
  <si>
    <t>Kauno r. sav., Užliedžių sen., Romainių Kaimelės k., Bočių g., ilgis - 0,152 km, danga - žvyras, kategorija - D</t>
  </si>
  <si>
    <t>4400-5707-4403</t>
  </si>
  <si>
    <t>Kelias (gatvė) - Lauko gatvė</t>
  </si>
  <si>
    <t>Kauno r. sav., Užliedžių sen., Naujųjų Muniškių k., Lauko g., ilgis - 0,896 km, kategorija - D</t>
  </si>
  <si>
    <t>4400-5706-9715</t>
  </si>
  <si>
    <t>Kelias (gatvė) - Kadagių gatvė</t>
  </si>
  <si>
    <t>Kauno r. sav., Užliedžių sen., Giraitės k., Kadagių g., ilgis - 0,18 km, kategorija - D</t>
  </si>
  <si>
    <t>4400-5706-9180</t>
  </si>
  <si>
    <t>Kelias (gatvė) - Akacijų gatvė</t>
  </si>
  <si>
    <t>Kauno r. sav., Užliedžių sen., Giraitės k., Akacijų g., ilgis - 0,162 km, danga - asfaltbetonis, kategorija - D</t>
  </si>
  <si>
    <t>4400-5706-9137</t>
  </si>
  <si>
    <t>Kauno r. sav., Užliedžių sen., Giraitės k., Akacijų g., ilgis - 0,175  km, danga - asfaltbetonis, kategorija - D</t>
  </si>
  <si>
    <t>4400-5730-4480</t>
  </si>
  <si>
    <t>Kelias (gatvė) - Giminių gatvė</t>
  </si>
  <si>
    <t>Kauno r. sav., Užliedžių sen., Užliedžių k., Giminių g., ilgis - 0,458 km, danga - asfaltbetonis, kategorija - D</t>
  </si>
  <si>
    <t>4400-5707-4274</t>
  </si>
  <si>
    <t>Kelias (gatvė) - Plytupio gatvė</t>
  </si>
  <si>
    <t>Kauno r. sav., Užliedžių sen., Vijūkų k., Plytupio g., ilgis - 0,462 km, danga - žvyras, kategorija - D</t>
  </si>
  <si>
    <t>4400-5707-4358</t>
  </si>
  <si>
    <t>Kelias (gatvė) - Smilgų gatvė</t>
  </si>
  <si>
    <t>Kauno r. sav., Užliedžių sen., Užliedžių k., Smilgų g., ilgis - 0,154 km, danga - asfaltbetonis, kategorija - D</t>
  </si>
  <si>
    <t>4400-5707-4203</t>
  </si>
  <si>
    <t>Kelias (gatvė) - Kanalo gatvė</t>
  </si>
  <si>
    <t>Kauno r. sav., Užliedžių sen., Giraitės k., Kanalo g., ilgis - 0,362 km, danga - žvyras, kategorija - D</t>
  </si>
  <si>
    <t>4400-5707-4288</t>
  </si>
  <si>
    <t>Kelias (gatvė) - Gimtinės gatvė</t>
  </si>
  <si>
    <t>Kauno r. sav., Užliedžių sen., Užliedžių k., Gimtinės g., ilgis - 0,20 km, danga - asfaltbetonis, kategorija - D</t>
  </si>
  <si>
    <t>4400-5707-4314</t>
  </si>
  <si>
    <t>Kelias (gatvė) - Skroblų gatvė</t>
  </si>
  <si>
    <t>Kauno r. sav., Užliedžių sen., Giraitės k., Skroblų g., ilgis - 0,118 km, danga - asfaltbetonis, kategorija - D</t>
  </si>
  <si>
    <t>4400-5706-9191</t>
  </si>
  <si>
    <t>Kelias (gatvė) - Ąžuolyno gatvė</t>
  </si>
  <si>
    <t>Kauno r. sav., Užliedžių sen., Vijūkų k., Ąžuolyno g., ilgis - 0,389 km, kategorija - D</t>
  </si>
  <si>
    <t>4400-5707-4225</t>
  </si>
  <si>
    <t>Kelias (gatvė) - Drebulių gatvė</t>
  </si>
  <si>
    <t>Kauno r. sav., Užliedžių sen., Giraitės k., Drebulių g., ilgis - 0,393 km, kategorija - D</t>
  </si>
  <si>
    <t>4400-5706-9178</t>
  </si>
  <si>
    <t>Kauno r. sav., Užliedžių sen., Užliedžių k., Kranto g., ilgis - 0,393 km, kategorija - D</t>
  </si>
  <si>
    <t>4400-5706-9266</t>
  </si>
  <si>
    <t>Kelias (gatvė) - Uosių gatvė</t>
  </si>
  <si>
    <t>Kauno r. sav., Užliedžių sen., Giraitės k., Uosių g.,ilgis - 0,461 km, kategorija - D</t>
  </si>
  <si>
    <t>4400-5706-9248</t>
  </si>
  <si>
    <t>e-2g</t>
  </si>
  <si>
    <t>Susisiekimo komunikacijos - Gatvė Kauno r. sav., Ežerėlis, Miško g.</t>
  </si>
  <si>
    <t>4400-0988-7274</t>
  </si>
  <si>
    <t>2023-11-09 NA-25</t>
  </si>
  <si>
    <t>e-5g</t>
  </si>
  <si>
    <t>Kelias (gatvė) - Gatvė Kauno r. sav., Ežerėlis, Sodų g.</t>
  </si>
  <si>
    <t>4400-0988-6655</t>
  </si>
  <si>
    <t>e-6g</t>
  </si>
  <si>
    <t>Susisiekimo komunikacijos - Gatvė
Kauno r. sav., Ežerėlis, Kalno g.</t>
  </si>
  <si>
    <t>4400-0989-2062</t>
  </si>
  <si>
    <t>e-7g</t>
  </si>
  <si>
    <t>Susisiekimo komunikacijos - Gatvė Kauno r. sav., Ežerėlis, Upelio g.</t>
  </si>
  <si>
    <t>4400-0971-2841</t>
  </si>
  <si>
    <t>e-8g</t>
  </si>
  <si>
    <t>Susisiekimo komunikacijos - Gatvė Kauno r. sav., Ežerėlis, Durpyno g.</t>
  </si>
  <si>
    <t>4400-0970-8107</t>
  </si>
  <si>
    <t>e-9g</t>
  </si>
  <si>
    <t>Susisiekimo komunikacijos - Gatvė Kauno r. sav., Ežerėlis, Žemaitės g.</t>
  </si>
  <si>
    <t>4400-0971-2630</t>
  </si>
  <si>
    <t>e-10g</t>
  </si>
  <si>
    <t>Susisiekimo komunikacijos - Gatvė
Kauno r. sav., Ežerėlis, Pušų g.</t>
  </si>
  <si>
    <t>4400-0970-8150</t>
  </si>
  <si>
    <t>e-11g</t>
  </si>
  <si>
    <t>Susisiekimo komunikacijos - Gatvė
Kauno r. sav., Ežerėlis, Obuolių g.</t>
  </si>
  <si>
    <t>4400-0971-2796</t>
  </si>
  <si>
    <t>e-12g</t>
  </si>
  <si>
    <t>Susisiekimo komunikacijos - Gatvė
Kauno r. sav., Ežerėlis, S. Nėries g.</t>
  </si>
  <si>
    <t>4400-0966-0111</t>
  </si>
  <si>
    <t>e-13g</t>
  </si>
  <si>
    <t>Kelias (gatvė) - Liepų gatvė
Kauno r. sav., Ežerėlis, Liepų g.</t>
  </si>
  <si>
    <t>4400-0966-5741</t>
  </si>
  <si>
    <t>e-26</t>
  </si>
  <si>
    <t xml:space="preserve">Kelias - Kelias nuo Vilemų k. iki Ežerėlio m. </t>
  </si>
  <si>
    <t>4400-5497-3058</t>
  </si>
  <si>
    <t>Garliavos apyl. sen.</t>
  </si>
  <si>
    <t>g-1g</t>
  </si>
  <si>
    <t xml:space="preserve">Kelias - Vietinės reikšmės viešasis kelias Nr.g1 Ilgakiemis-Stanaičiai </t>
  </si>
  <si>
    <t>4400-1238-2411</t>
  </si>
  <si>
    <t>g-2-1g</t>
  </si>
  <si>
    <t>Kelias (gatvė) - Kaštonų gatvė
Kauno r. sav., Garliavos apylinkių sen., Jurginiškių k., Kaštonų g.</t>
  </si>
  <si>
    <t>4400-5339-6310</t>
  </si>
  <si>
    <t>g-2-2g</t>
  </si>
  <si>
    <t>Kelias (gatvė) - Žalioji gatvė
Kauno r. sav., Garliavos apylinkių sen., Jurginiškių k., Žalioji g.</t>
  </si>
  <si>
    <t>4400-1238-2444</t>
  </si>
  <si>
    <t>g-3g</t>
  </si>
  <si>
    <t>Kelias (gatvė) - Gatvė
Kauno r. sav., Garliavos apylinkių sen., Karkazų k., Karkazų g.</t>
  </si>
  <si>
    <t>4400-2167-9990</t>
  </si>
  <si>
    <t>g-7g</t>
  </si>
  <si>
    <t>Kelias - Vietinės reikšmės viešasis kelias Nr.g7 Pajiesys-Prienų plentas Kauno r. sav., Garliavos apylinkių sen., Pajiesio k.</t>
  </si>
  <si>
    <t>4400-1238-2388</t>
  </si>
  <si>
    <t>g-8g</t>
  </si>
  <si>
    <t>Kelias - Vietinės reikšmės viešasis kelias Nr.g8 Jurginiškės - Marijampolės plentas
Kauno r. sav., Garliavos apylinkių sen., Jurginiškių k.</t>
  </si>
  <si>
    <t>4400-1250-6564</t>
  </si>
  <si>
    <t>g-9-2g</t>
  </si>
  <si>
    <t>Kelias (gatvė) - Sodų gatvė
Kauno r. sav., Garliavos apylinkių sen., Rašnavos k., Sodų g.</t>
  </si>
  <si>
    <t>4400-4560-5727</t>
  </si>
  <si>
    <t>g-13g</t>
  </si>
  <si>
    <t>Kelias (gatvė) - Gatvė
Kauno r. sav., Garliavos apylinkių sen., Karkazų k., Rato g.</t>
  </si>
  <si>
    <t>4400-2201-6722</t>
  </si>
  <si>
    <t>g-15g</t>
  </si>
  <si>
    <t>Kelias (gatvė) - Vasario 16-osios gatvė
Kauno r. sav., Garliavos apylinkių sen., Teleičių k., Vasario 16-osios g.</t>
  </si>
  <si>
    <t>4400-1678-0764</t>
  </si>
  <si>
    <t>gm-78g</t>
  </si>
  <si>
    <t>Susisiekimo komunikacijos - Gatvė
Kauno r. sav., Garliava, Žalgirio g. (Teleičių k.)</t>
  </si>
  <si>
    <t>4400-1010-9574</t>
  </si>
  <si>
    <t>g-17g</t>
  </si>
  <si>
    <t>Kelias - Vietinės reikšmės viešasis kelias Nr.g17 Stanaičių kaimo kelias
Kauno r. sav., Garliavos apylinkių sen., Stanaičių k. (Ūkininkų g.)</t>
  </si>
  <si>
    <t>4400-1250-6504</t>
  </si>
  <si>
    <t>g-19g</t>
  </si>
  <si>
    <t>Kelias (gatvė) - Miško g.
Kauno r. sav., Garliavos apylinkių sen., Ilgakiemio k., Miško g.</t>
  </si>
  <si>
    <t>4400-4970-4503</t>
  </si>
  <si>
    <t>g-20g</t>
  </si>
  <si>
    <t>Kelias (gatvė) - Arimų gatvė
Kauno r. sav., Garliavos apylinkių sen., Ilgakiemio k., Arimų g.</t>
  </si>
  <si>
    <t>4400-4501-1029</t>
  </si>
  <si>
    <t>g-20-1g</t>
  </si>
  <si>
    <t>Kelias (gatvė) - Gervių gatvė
Kauno r. sav., Garliavos apylinkių sen., Ilgakiemio k., Gervių g.</t>
  </si>
  <si>
    <t>4400-1293-1450</t>
  </si>
  <si>
    <t>g-21g</t>
  </si>
  <si>
    <t>Kelias - Vietinės reikšmės viešasis kelias Nr. G21 Ilgakiemis - Pagiriai</t>
  </si>
  <si>
    <t>4400-1293-3098</t>
  </si>
  <si>
    <t>g-24g</t>
  </si>
  <si>
    <t>Kelias - Vietinės reikšmės viešasis kelias Nr.g24 Juragiai - Jurginiškių mokykla
Kauno r. sav., Garliavos apylinkių sen., Juragių k., Pievų g.</t>
  </si>
  <si>
    <t>4400-1250-6431</t>
  </si>
  <si>
    <t>g-32g</t>
  </si>
  <si>
    <t>Kelias (gatvė) - Gatvė
Kauno r. sav., Garliavos apylinkių sen., Ilgakiemio k., Pajiesio g.</t>
  </si>
  <si>
    <t>4400-1226-5780</t>
  </si>
  <si>
    <t>g-34g</t>
  </si>
  <si>
    <t>Kelias (gatvė) - Gatvė
Kauno r. sav., Garliavos apylinkių sen., Ilgakiemio k., Putinų g.</t>
  </si>
  <si>
    <t>4400-1950-9318</t>
  </si>
  <si>
    <t>g-35g</t>
  </si>
  <si>
    <t>Kelias (gatvė) - Gatvė
Kauno r. sav., Garliavos apylinkių sen., Ilgakiemio k., Raganių g.</t>
  </si>
  <si>
    <t>4400-1226-5737</t>
  </si>
  <si>
    <t>g-36g</t>
  </si>
  <si>
    <t>Kelias (gatvė) - Gatvė
Kauno r. sav., Garliavos apylinkių sen., Ilgakiemio k., Sūduvos g.</t>
  </si>
  <si>
    <t>4400-1226-5759</t>
  </si>
  <si>
    <t>g-37g</t>
  </si>
  <si>
    <t>Kelias (gatvė) - Gatvė
Kauno r. sav., Garliavos apylinkių sen., Ilgakiemio k., Šlapakšnos g.</t>
  </si>
  <si>
    <t>4400-1226-5670</t>
  </si>
  <si>
    <t>g-38g</t>
  </si>
  <si>
    <t>Kelias (gatvė) - Technikos gatvė
Kauno r. sav., Garliavos apylinkių sen., Ilgakiemio k., Technikos g.</t>
  </si>
  <si>
    <t>4400-1226-5704</t>
  </si>
  <si>
    <t>g-39g</t>
  </si>
  <si>
    <t>Kelias (gatvė) - Gatvė
Kauno r. sav., Garliavos apylinkių sen., Ilgakiemio k., Žagrenių g.</t>
  </si>
  <si>
    <t>4400-1226-6990</t>
  </si>
  <si>
    <t>g-40g</t>
  </si>
  <si>
    <t>Kelias (gatvė) - Gatvė
Kauno r. sav., Garliavos apylinkių sen., Juragių k., Sodininkų g.</t>
  </si>
  <si>
    <t>4400-1226-6956</t>
  </si>
  <si>
    <t>g-41g</t>
  </si>
  <si>
    <t>Kelias (gatvė) - Žalgirio gatvė
Kauno r. sav., Garliavos apylinkių sen., Juragių k., Žalgirio g.</t>
  </si>
  <si>
    <t>4400-1226-6912</t>
  </si>
  <si>
    <t>g-42g</t>
  </si>
  <si>
    <t>Kelias (gatvė) - Gatvė
Kauno r. sav., Garliavos apylinkių sen., Juragių k., Girininkų g.</t>
  </si>
  <si>
    <t>4400-1226-6867</t>
  </si>
  <si>
    <t>g-45g</t>
  </si>
  <si>
    <t>Kelias (gatvė) - Gatvė
Kauno r. sav., Garliavos apylinkių sen., Juragių k., Ūkininkų g.</t>
  </si>
  <si>
    <t>4400-1226-6889</t>
  </si>
  <si>
    <t>g-47g</t>
  </si>
  <si>
    <t>Kelias (gatvė) - Žilvičių gatvė
Kauno r. sav., Garliavos apylinkių sen., Juragių k., Žilvičių g.</t>
  </si>
  <si>
    <t>4400-1224-6052</t>
  </si>
  <si>
    <t>g-49g</t>
  </si>
  <si>
    <t>Kelias (gatvė) - Gatvė
Kauno r. sav., Garliavos apylinkių sen., Kelias (gatvė) - Gatvė
Kauno r. sav., Garliavos apylinkių sen., Naugardiškės k., Briedžių g.</t>
  </si>
  <si>
    <t>4400-1224-6324</t>
  </si>
  <si>
    <t>g-50g</t>
  </si>
  <si>
    <t>Kelias (gatvė) - Gatvė
Kauno r. sav., Garliavos apylinkių sen., Naugardiškės k., Medžiotojų g.</t>
  </si>
  <si>
    <t>4400-1224-6352</t>
  </si>
  <si>
    <t>g-51g</t>
  </si>
  <si>
    <t>Kelias (gatvė) - Gatvė
Kauno r. sav., Garliavos apylinkių sen., Naugardiškės k., Aušros g.</t>
  </si>
  <si>
    <t>4400-1224-6310</t>
  </si>
  <si>
    <t>g-55g</t>
  </si>
  <si>
    <t>Kelias (gatvė) - Teleičių gatvė
Kauno r. sav., Garliavos apylinkių sen., Teleičių k., Teleičių g.</t>
  </si>
  <si>
    <t>4400-1226-5880</t>
  </si>
  <si>
    <t>g-56g</t>
  </si>
  <si>
    <t>Kelias (gatvė) - Gatvė
Kauno r. sav., Garliavos apylinkių sen., Teleičių k., Žilvičių g.</t>
  </si>
  <si>
    <t>4400-1226-6245</t>
  </si>
  <si>
    <t>g-57g</t>
  </si>
  <si>
    <t>Kelias (gatvė) - Gatvė
Kauno r. sav., Garliavos apylinkių sen., Teleičių k., Sodžiaus g.</t>
  </si>
  <si>
    <t>4400-1230-4302</t>
  </si>
  <si>
    <t>g-59g</t>
  </si>
  <si>
    <t>Kelias (gatvė) - Gatvė
Kauno r. sav., Garliavos apylinkių sen., Teleičių k., Klonio g.</t>
  </si>
  <si>
    <t>4400-1230-4268</t>
  </si>
  <si>
    <t>g-60g</t>
  </si>
  <si>
    <t>Kelias (gatvė) - Gatvė
Kauno r. sav., Garliavos apylinkių sen., Teleičių k., Dvaro g.</t>
  </si>
  <si>
    <t>4400-1230-4235</t>
  </si>
  <si>
    <t>g-61g</t>
  </si>
  <si>
    <t>Kelias (gatvė) - Tremtinių gatvė
Kauno r. sav., Garliavos apylinkių sen., Teleičių k., Tremtinių g.</t>
  </si>
  <si>
    <t>4400-2362-5487</t>
  </si>
  <si>
    <t>g-62g</t>
  </si>
  <si>
    <t>Kelias (gatvė) - Gatvė
Kauno r. sav., Garliavos apylinkių sen., Teleičių k., Šlaito g.</t>
  </si>
  <si>
    <t>4400-1168-5671</t>
  </si>
  <si>
    <t>g-63g</t>
  </si>
  <si>
    <t>Kelias (gatvė) - Gatvė
Kauno r. sav., Garliavos apylinkių sen., Teleičių k., Vyturių g.</t>
  </si>
  <si>
    <t>4400-1168-5139</t>
  </si>
  <si>
    <t>g-67g</t>
  </si>
  <si>
    <t>Kelias (gatvė) - Gatvė
Kauno r. sav., Garliavos apylinkių sen., Ilgakiemio k., Tvenkinio g.</t>
  </si>
  <si>
    <t>4400-1168-5893</t>
  </si>
  <si>
    <t>g-117g</t>
  </si>
  <si>
    <t>Kelias (gatvė) - Gatvė
Kauno r. sav., Garliavos apylinkių sen., Karkazų k., Akmens g.</t>
  </si>
  <si>
    <t>4400-2196-4044</t>
  </si>
  <si>
    <t>g-127g</t>
  </si>
  <si>
    <t>Kelias (gatvė) - Gatvė
Kauno r. sav., Garliavos apylinkių sen., Seniavos k., 3-iojo Forto g.</t>
  </si>
  <si>
    <t>4400-1234-2637</t>
  </si>
  <si>
    <t>g-4</t>
  </si>
  <si>
    <t>Kelias - Vietinės reikšmės viešasis kelias Nr.g4 Pajiesys-Grabava
Kauno r. sav., Garliavos apylinkių sen., Pajiesio k.</t>
  </si>
  <si>
    <t>4400-1238-2311</t>
  </si>
  <si>
    <t>g-5</t>
  </si>
  <si>
    <t>Kelias - Vietinės reikšmės viešasis kelias Nr.g5 Grabava-Garanciškės
Kauno r. sav., Garliavos apylinkių sen., Grabavos k.</t>
  </si>
  <si>
    <t>4400-1238-2322</t>
  </si>
  <si>
    <t>g-19-1</t>
  </si>
  <si>
    <t>Kelias - Vietinės reikšmės viešasis kelias Nr.g19-1 Ilgakiemio apvažiavimo kelias
Kauno r. sav., Garliavos apylinkių sen., Ilgakiemio k.</t>
  </si>
  <si>
    <t>4400-1250-6664</t>
  </si>
  <si>
    <t>Garliavos sen.</t>
  </si>
  <si>
    <t>gm-3g</t>
  </si>
  <si>
    <t>Susisiekimo komunikacijos - Gatvė
Kauno r. sav., Garliava, Arimų g.</t>
  </si>
  <si>
    <t>4400-0766-8899</t>
  </si>
  <si>
    <t>gm-5g</t>
  </si>
  <si>
    <t>Susisiekimo komunikacijos - Gatvė
Kauno r. sav., Garliava, Ateities g.</t>
  </si>
  <si>
    <t>4400-0988-4471</t>
  </si>
  <si>
    <t>gm-6g</t>
  </si>
  <si>
    <t>Susisiekimo komunikacijos - Gatvė
Kauno r. sav., Garliava, Ąžuolų g.</t>
  </si>
  <si>
    <t>4400-0791-4216</t>
  </si>
  <si>
    <t>gm-9g</t>
  </si>
  <si>
    <t>Susisiekimo komunikacijos - Gatvė
Kauno r. sav., Garliava, Atžalyno g.</t>
  </si>
  <si>
    <t>4400-0914-6547</t>
  </si>
  <si>
    <t>gm-10g</t>
  </si>
  <si>
    <t>Susisiekimo komunikacijos - Gatvė
Kauno r. sav., Garliava, A. Baranausko g.</t>
  </si>
  <si>
    <t>4400-0867-0668</t>
  </si>
  <si>
    <t>gm-13g</t>
  </si>
  <si>
    <t>Susisiekimo komunikacijos - Gatvė
Kauno r. sav., Garliava, J. Biliūno g.</t>
  </si>
  <si>
    <t>4400-0791-3051</t>
  </si>
  <si>
    <t>gm-14g</t>
  </si>
  <si>
    <t>Susisiekimo komunikacijos - Gatvė
Kauno r. sav., Garliava, J. Biliūno skg.</t>
  </si>
  <si>
    <t>4400-1031-6759</t>
  </si>
  <si>
    <t>gm-20g</t>
  </si>
  <si>
    <t>Susisiekimo komunikacijos - Gatvė
Kauno r. sav., Garliava, Dobilų g.</t>
  </si>
  <si>
    <t>4400-1031-6691</t>
  </si>
  <si>
    <t>gm-22g</t>
  </si>
  <si>
    <t>Susisiekimo komunikacijos - Gatvė
Kauno r. sav., Garliava, Digrių g.</t>
  </si>
  <si>
    <t>4400-0791-3884</t>
  </si>
  <si>
    <t>gm-23g</t>
  </si>
  <si>
    <t>Susisiekimo komunikacijos - Gatvė
Kauno r. sav., Garliava, K. Donelaičio g.</t>
  </si>
  <si>
    <t>4400-0914-7288</t>
  </si>
  <si>
    <t>gm-25g</t>
  </si>
  <si>
    <t>4400-0766-9452</t>
  </si>
  <si>
    <t>gm-26g</t>
  </si>
  <si>
    <t>Susisiekimo komunikacijos - Gatvė
Kauno r. sav., Garliava, Gluosnių g.</t>
  </si>
  <si>
    <t>4400-0982-6566</t>
  </si>
  <si>
    <t>gm-30g</t>
  </si>
  <si>
    <t>Susisiekimo komunikacijos - Gatvė
Kauno r. sav., Garliava, Jovarų g.</t>
  </si>
  <si>
    <t>4400-0982-7463</t>
  </si>
  <si>
    <t>gm-32g</t>
  </si>
  <si>
    <t>Susisiekimo komunikacijos - Gatvė
Kauno r. sav., Garliava, Kęstučio g.</t>
  </si>
  <si>
    <t>4400-0791-4016</t>
  </si>
  <si>
    <t>gm-36g</t>
  </si>
  <si>
    <t>Susisiekimo komunikacijos - Gatvė
Kauno r. sav., Garliava, Liepų g.</t>
  </si>
  <si>
    <t>4400-0877-4285</t>
  </si>
  <si>
    <t>gm-41g</t>
  </si>
  <si>
    <t>Susisiekimo komunikacijos - Gatvė
Kauno r. sav., Garliava, Milžinų g.</t>
  </si>
  <si>
    <t>4400-0989-7192</t>
  </si>
  <si>
    <t>gm-43g</t>
  </si>
  <si>
    <t>Susisiekimo komunikacijos - Gatvė
Kauno r. sav., Garliava, Mindaugo g.</t>
  </si>
  <si>
    <t>4400-0766-8566</t>
  </si>
  <si>
    <t>gm-47g</t>
  </si>
  <si>
    <t>Susisiekimo komunikacijos - Gatvė
Kauno r. sav., Garliava, Pažangos g.</t>
  </si>
  <si>
    <t>4400-0872-0905</t>
  </si>
  <si>
    <t>gm-53g</t>
  </si>
  <si>
    <t>Susisiekimo komunikacijos - Gatvė
Kauno r. sav., Garliava, Ramybės g.</t>
  </si>
  <si>
    <t>4400-0892-6901</t>
  </si>
  <si>
    <t>gm-58g</t>
  </si>
  <si>
    <t>Kelias (gatvė) - Sporto gatvė
Kauno r. sav., Garliava, Sporto g.</t>
  </si>
  <si>
    <t>4400-0989-9554</t>
  </si>
  <si>
    <t>gm-66g</t>
  </si>
  <si>
    <t>Susisiekimo komunikacijos - Gatvė
Kauno r. sav., Garliava, Tulpių g.</t>
  </si>
  <si>
    <t>4400-1075-6370</t>
  </si>
  <si>
    <t>gm-69g</t>
  </si>
  <si>
    <t>Susisiekimo komunikacijos - Gatvė
Kauno r. sav., Garliava, Vaižganto g.</t>
  </si>
  <si>
    <t>4400-0935-2523</t>
  </si>
  <si>
    <t>gm-70g</t>
  </si>
  <si>
    <t>Susisiekimo komunikacijos - Gatvė
Kauno r. sav., Garliava, Vaisių g.</t>
  </si>
  <si>
    <t>4400-0766-9274</t>
  </si>
  <si>
    <t>gm-73g</t>
  </si>
  <si>
    <t>Susisiekimo komunikacijos - Gatvė
Kauno r. sav., Garliava, Vienybės g.</t>
  </si>
  <si>
    <t>4400-0996-6958</t>
  </si>
  <si>
    <t>gm-74g</t>
  </si>
  <si>
    <t>Susisiekimo komunikacijos - Gatvė
Kauno r. sav., Garliava, Vieversių g.</t>
  </si>
  <si>
    <t>4400-1011-2857</t>
  </si>
  <si>
    <t>Susisiekimo komunikacijos - Gatvė
Kauno r. sav., Garliava, Žalgirio g.</t>
  </si>
  <si>
    <t>gm-79g</t>
  </si>
  <si>
    <t>Susisiekimo komunikacijos - Gatvė
Kauno r. sav., Garliava, Žalioji g.</t>
  </si>
  <si>
    <t>4400-1000-3162</t>
  </si>
  <si>
    <t>gm-80g</t>
  </si>
  <si>
    <t>Susisiekimo komunikacijos - Gatvė
Kauno r. sav., Garliava, Žemoji g.</t>
  </si>
  <si>
    <t>4400-1010-9074</t>
  </si>
  <si>
    <t>gm-86g</t>
  </si>
  <si>
    <t>Kelias (gatvė) - Gatvė
Kauno r. sav., Garliavos apylinkių sen., Rinkūnų k., Žaros g. (Garliavos m.)</t>
  </si>
  <si>
    <t>4400-1224-6252</t>
  </si>
  <si>
    <t>Kačerginės sen.</t>
  </si>
  <si>
    <t>kc-6g</t>
  </si>
  <si>
    <t>Susisiekimo komunikacijos - Gatvė
Kauno r. sav., Kačerginė, Vijoklių g.</t>
  </si>
  <si>
    <t>4400-1032-9576</t>
  </si>
  <si>
    <t>kc-9g</t>
  </si>
  <si>
    <t>Susisiekimo komunikacijos - Gatvė
Kauno r. sav., Kačerginė, Nemuno g.</t>
  </si>
  <si>
    <t>4400-1010-4511</t>
  </si>
  <si>
    <t>kc-10g</t>
  </si>
  <si>
    <t>Susisiekimo komunikacijos - Gatvė
Kauno r. sav., Kačerginė, Taikos g.</t>
  </si>
  <si>
    <t>4400-1010-4733</t>
  </si>
  <si>
    <t>kc-11g</t>
  </si>
  <si>
    <t>Kelias - Vietinės reikšmės viešasis kelias
Kauno r. sav., Kačerginė</t>
  </si>
  <si>
    <t>4400-2218-0630</t>
  </si>
  <si>
    <t>Karmėlavos sen.</t>
  </si>
  <si>
    <t>kr-1g</t>
  </si>
  <si>
    <t>Susisiekimo komunikacijos - Gatvė
Kauno r. sav., Karmėlavos sen., Karmėlavos II k., Draugystės g.</t>
  </si>
  <si>
    <t>4400-0811-8525</t>
  </si>
  <si>
    <t>kr-2g</t>
  </si>
  <si>
    <t>Susisiekimo komunikacijos - Gatvė
Kauno r. sav., Karmėlavos sen., Karmėlavos II k., Miško g.</t>
  </si>
  <si>
    <t>4400-0824-0853</t>
  </si>
  <si>
    <t>kr-3g</t>
  </si>
  <si>
    <t>Susisiekimo komunikacijos - Gatvė
Kauno r. sav., Karmėlavos sen., Karmėlavos II k., Naujoji g.</t>
  </si>
  <si>
    <t>4400-0824-3401</t>
  </si>
  <si>
    <t>kr-4g</t>
  </si>
  <si>
    <t>Susisiekimo komunikacijos - Gatvė
Kauno r. sav., Karmėlavos sen., Karmėlavos II k., Panerio g.</t>
  </si>
  <si>
    <t>4400-0868-0931</t>
  </si>
  <si>
    <t>kr-5g</t>
  </si>
  <si>
    <t>Susisiekimo komunikacijos - Gatvė
Kauno r. sav., Karmėlavos sen., Karmėlavos II k., Pilies g.</t>
  </si>
  <si>
    <t>4400-0811-9244</t>
  </si>
  <si>
    <t>kr-6g</t>
  </si>
  <si>
    <t>Susisiekimo komunikacijos - Gatvė
Kauno r. sav., Karmėlavos sen., Karmėlavos II k., Pylimo g.</t>
  </si>
  <si>
    <t>4400-0824-0664</t>
  </si>
  <si>
    <t>kr-7g</t>
  </si>
  <si>
    <t>Susisiekimo komunikacijos - Gatvė
Kauno r. sav., Karmėlavos sen., Karmėlavos II k., Topolių g.</t>
  </si>
  <si>
    <t>4400-0823-9787</t>
  </si>
  <si>
    <t>kr-10g</t>
  </si>
  <si>
    <t>Kelias (gatvė) - Gatvė
Kauno r. sav., Karmėlava, Akloji g.</t>
  </si>
  <si>
    <t>4400-1979-3303</t>
  </si>
  <si>
    <t>kr-11g</t>
  </si>
  <si>
    <t>Kelias (gatvė) - Alyvų gatvė
Kauno r. sav., Karmėlava, Alyvų g.</t>
  </si>
  <si>
    <t>4400-0824-0075</t>
  </si>
  <si>
    <t>kr-13g</t>
  </si>
  <si>
    <t>Kelias (gatvė) - Girininkijos gatvė
Kauno r. sav., Karmėlavos sen., Karmėlavos II k., Girininkijos g.</t>
  </si>
  <si>
    <t>4400-3027-7362</t>
  </si>
  <si>
    <t>kr-14g</t>
  </si>
  <si>
    <t>Kelias (gatvė) - Gatvė
Kauno r. sav., Karmėlava, Jazminų g.</t>
  </si>
  <si>
    <t>4400-1979-3269</t>
  </si>
  <si>
    <t>kr-15g</t>
  </si>
  <si>
    <t>Kelias (gatvė) - Gatvė
Kauno r. sav., Karmėlava, Kęstučio g.</t>
  </si>
  <si>
    <t>4400-0824-1918</t>
  </si>
  <si>
    <t>kr-16g</t>
  </si>
  <si>
    <t>Susisiekimo komunikacijos - Gatvė
Kauno r. sav., Karmėlava, Lauko g.</t>
  </si>
  <si>
    <t>4400-0867-5632</t>
  </si>
  <si>
    <t>kr-17g</t>
  </si>
  <si>
    <t>Kelias (gatvė) - Gatvė
Kauno r. sav., Karmėlava, Mažoji g.</t>
  </si>
  <si>
    <t>4400-1187-5177</t>
  </si>
  <si>
    <t>kr-19g</t>
  </si>
  <si>
    <t>Kelias (gatvė) - Gatvė
Kauno r. sav., Karmėlava, Pievų g.</t>
  </si>
  <si>
    <t>4400-1979-3325</t>
  </si>
  <si>
    <t>kr-20g</t>
  </si>
  <si>
    <t>Kelias (gatvė) - Gatvė
Kauno r. sav., Karmėlava, Piliakalnio g.</t>
  </si>
  <si>
    <t>4400-1187-5588</t>
  </si>
  <si>
    <t>kr-21g</t>
  </si>
  <si>
    <t>Kelias (gatvė) - Gatvė
Kauno r. sav., Karmėlava, Pušyno g.</t>
  </si>
  <si>
    <t>4400-1979-3347</t>
  </si>
  <si>
    <t>kr-24g</t>
  </si>
  <si>
    <t>Kelias (gatvė) - Gatvė
Kauno r. sav., Karmėlava, Šaltinių g.</t>
  </si>
  <si>
    <t>4400-1187-5499</t>
  </si>
  <si>
    <t>kr-27g</t>
  </si>
  <si>
    <t>Kelias (gatvė) - Gatvė
Kauno r. sav., Karmėlava, Vaisių g.</t>
  </si>
  <si>
    <t>4400-1187-5699</t>
  </si>
  <si>
    <t>kr-28g</t>
  </si>
  <si>
    <t>Kelias (gatvė) - Baldininkų g.
Kauno r. sav., Karmėlava, Baldininkų g.</t>
  </si>
  <si>
    <t>4400-4970-4625</t>
  </si>
  <si>
    <t>kr-30g</t>
  </si>
  <si>
    <t>Kelias (gatvė) - Gatvė
Kauno r. sav., Karmėlavos sen., Ramučių k., Ąžuolų g.</t>
  </si>
  <si>
    <t>4400-1187-6009</t>
  </si>
  <si>
    <t>kr-31g</t>
  </si>
  <si>
    <t>Kelias (gatvė) - Ąžuolų 1-asis takas
Kauno r. sav., Karmėlavos sen., Ramučių k., Ąžuolų 1-asis tak.</t>
  </si>
  <si>
    <t>4400-5410-7854</t>
  </si>
  <si>
    <t>kr-32g</t>
  </si>
  <si>
    <t>Kelias (gatvė) - Ąžuolų 2-asis takas
Kauno r. sav., Karmėlavos sen., Ramučių k.</t>
  </si>
  <si>
    <t>4400-5387-2249</t>
  </si>
  <si>
    <t>kr-37g</t>
  </si>
  <si>
    <t>Kelias (gatvė) - Gatvė
Kauno r. sav., Karmėlavos sen., Ramučių k., Dvaro g.</t>
  </si>
  <si>
    <t>4400-5966-4067</t>
  </si>
  <si>
    <t>4400-5966-4089</t>
  </si>
  <si>
    <t>4400-5966-4078</t>
  </si>
  <si>
    <t>kr-38g</t>
  </si>
  <si>
    <t>Kelias (gatvė) - Gėlių gatvė
Kauno r. sav., Karmėlavos sen., Ramučių k., Gėlių g.</t>
  </si>
  <si>
    <t>4400-3468-5420</t>
  </si>
  <si>
    <t>kr-39g</t>
  </si>
  <si>
    <t>Kelias (gatvė) - Gėlių 1-asis takas
Kauno r. sav., Karmėlavos sen., Ramučių k.</t>
  </si>
  <si>
    <t>4400-5387-2238</t>
  </si>
  <si>
    <t>kr-40g</t>
  </si>
  <si>
    <t>Kelias (gatvė) - Gėlių 2-asis takas
Kauno r. sav., Karmėlavos sen., Ramučių k.</t>
  </si>
  <si>
    <t>4400-5387-2227</t>
  </si>
  <si>
    <t>kr-41g</t>
  </si>
  <si>
    <t>Kelias (gatvė) - Gluosnių gatvė
Kauno r. sav., Karmėlavos sen., Ramučių k., Gluosnių g.</t>
  </si>
  <si>
    <t>4400-2366-4208</t>
  </si>
  <si>
    <t>kr-42g</t>
  </si>
  <si>
    <t>Kelias (gatvė) - Gatvė
Kauno r. sav., Karmėlavos sen., Ramučių k., Kauno g.</t>
  </si>
  <si>
    <t>4400-2054-1102</t>
  </si>
  <si>
    <t>kr-43g</t>
  </si>
  <si>
    <t>Kelias (gatvė) - K. Bielinio gatvė
Kauno r. sav., Karmėlavos sen., Ramučių k., K. Bielinio g.</t>
  </si>
  <si>
    <t>4400-2366-4164</t>
  </si>
  <si>
    <t>kr-44g</t>
  </si>
  <si>
    <t>Kelias (gatvė) - Gatvė
Kauno r. sav., Karmėlavos sen., Ramučių k., Liepų g.</t>
  </si>
  <si>
    <t>4400-1952-5976</t>
  </si>
  <si>
    <t>kr-44-2g</t>
  </si>
  <si>
    <t>Kelias (gatvė) - Pienių gatvė
Kauno r. sav., Karmėlavos sen., Ramučių k., Pienių g.</t>
  </si>
  <si>
    <t>4400-3468-5253</t>
  </si>
  <si>
    <t>kr-48g</t>
  </si>
  <si>
    <t>Kelias (gatvė) - Gatvė
Kauno r. sav., Karmėlavos sen., Ramučių k., Ramioji g.</t>
  </si>
  <si>
    <t>4400-2366-4231</t>
  </si>
  <si>
    <t>kr-49g</t>
  </si>
  <si>
    <t>Kelias (gatvė) - Gatvė
Kauno r. sav., Karmėlavos sen., Ramučių k., Vijoklių g.</t>
  </si>
  <si>
    <t>4400-2366-4210</t>
  </si>
  <si>
    <t>kr-51g</t>
  </si>
  <si>
    <t>Kelias (gatvė) - Zversos gatvė
Kauno r. sav., Karmėlavos sen., Ramučių k., Zversos g.</t>
  </si>
  <si>
    <t>4400-2054-5535</t>
  </si>
  <si>
    <t>kr-52g</t>
  </si>
  <si>
    <t>Kelias (gatvė) - Žiedų gatvė
Kauno r. sav., Karmėlavos sen., Ramučių k., Žiedų g.</t>
  </si>
  <si>
    <t>4400-1979-3247</t>
  </si>
  <si>
    <t>kr-55g</t>
  </si>
  <si>
    <t>Kelias (gatvė) - Gubojų gatvė
Kauno r. sav., Karmėlavos sen., Ramučių k.</t>
  </si>
  <si>
    <t>4400-5387-2264</t>
  </si>
  <si>
    <t>kr-61g</t>
  </si>
  <si>
    <t>Kauno r. sav., Karmėlavos sen., Narėpų k., Garažų g.</t>
  </si>
  <si>
    <t>4400-2181-8895</t>
  </si>
  <si>
    <t>kr-65g</t>
  </si>
  <si>
    <t>Kelias - Kelias Nr. kr 65
Vietinės reikšmės viešasis kelias Peleniai-Vaistariškiai-Margava</t>
  </si>
  <si>
    <t>4400-2262-1105</t>
  </si>
  <si>
    <t>kr-65-1g</t>
  </si>
  <si>
    <t>Kelias (gatvė) - Pelenių gatvė (Margavos k.)</t>
  </si>
  <si>
    <t>4400-2982-6675</t>
  </si>
  <si>
    <t>kr-67-1g</t>
  </si>
  <si>
    <t>Kelias (gatvė) - Vieškelio gatvė
Kauno r. sav., Karmėlavos sen., Rykštynės k., Vieškelio g.</t>
  </si>
  <si>
    <t>4400-2120-8117</t>
  </si>
  <si>
    <t>kr-83g</t>
  </si>
  <si>
    <t>Kelias (gatvė) - Smilgų gatvė
Kauno r. sav., Karmėlavos sen., Ramučių k.</t>
  </si>
  <si>
    <t>4400-5387-2338</t>
  </si>
  <si>
    <t>kr-86g</t>
  </si>
  <si>
    <t>Kelias (gatvė) - Kankorėžių gatvė
Kauno r. sav., Karmėlavos sen., Karmėlavos II k., Kankorėžių g.</t>
  </si>
  <si>
    <t>4400-4970-4690</t>
  </si>
  <si>
    <t>kr-139g</t>
  </si>
  <si>
    <t>Kelias (gatvė) - Akacijų gatvė
Kauno r. sav., Karmėlava, Akacijų g.</t>
  </si>
  <si>
    <t>4400-3946-7091</t>
  </si>
  <si>
    <t>Kulautuvos sen.</t>
  </si>
  <si>
    <t>kl-2g</t>
  </si>
  <si>
    <t>Kelias (gatvė) - Gatvė
Kauno r. sav., Kulautuva, P. Cvirkos g.</t>
  </si>
  <si>
    <t>4400-1455-4508</t>
  </si>
  <si>
    <t>kl-4g</t>
  </si>
  <si>
    <t>Kelias (gatvė) - Demokratų gatvė
Kauno r. sav., Kulautuva, Demokratų g.</t>
  </si>
  <si>
    <t>4400-1251-7903</t>
  </si>
  <si>
    <t>kl-5g</t>
  </si>
  <si>
    <t>Kelias (gatvė) - Gatvė
Kauno r. sav., Kulautuva, Liudo Giros g.</t>
  </si>
  <si>
    <t>4400-1455-4262</t>
  </si>
  <si>
    <t>kl-6g</t>
  </si>
  <si>
    <t>Kelias (gatvė) - Gatvė
Kauno r. sav., Kulautuva, Gluosnių g.</t>
  </si>
  <si>
    <t>4400-1148-0961</t>
  </si>
  <si>
    <t>kl-7g</t>
  </si>
  <si>
    <t>Kelias (gatvė) - Gatvė
Kauno r. sav., Kulautuva, L. Ivinskio g.</t>
  </si>
  <si>
    <t>4400-1455-4340</t>
  </si>
  <si>
    <t>kl-9g</t>
  </si>
  <si>
    <t>Kelias (gatvė) - Gatvė
Kauno r. sav., Kulautuva, S. Jasiūnaitės g.</t>
  </si>
  <si>
    <t>4400-1455-4419</t>
  </si>
  <si>
    <t>kl-10g</t>
  </si>
  <si>
    <t>Kelias (gatvė) - Gatvė
Kauno r. sav., Kulautuva, Jučionių g.</t>
  </si>
  <si>
    <t>4400-1148-0672</t>
  </si>
  <si>
    <t>kl-11g</t>
  </si>
  <si>
    <t>Kelias (gatvė) - Gatvė
Kauno r. sav., Kulautuva, Kalno g.</t>
  </si>
  <si>
    <t>4400-1233-7705</t>
  </si>
  <si>
    <t>kl-12g</t>
  </si>
  <si>
    <t>Kelias (gatvė) - Klevų gatvė
Kauno r. sav., Kulautuva, Klevų g.</t>
  </si>
  <si>
    <t>4400-1251-7703</t>
  </si>
  <si>
    <t>kl-14g</t>
  </si>
  <si>
    <t>Kelias (gatvė) - Gatvė
Kauno r. sav., Kulautuva, Lelijų g.</t>
  </si>
  <si>
    <t>4400-1233-7756</t>
  </si>
  <si>
    <t>kl-15g</t>
  </si>
  <si>
    <t>Kelias (gatvė) - Gatvė
Kauno r. sav., Kulautuva, Liepų g.</t>
  </si>
  <si>
    <t>4400-1163-3862</t>
  </si>
  <si>
    <t>kl-16g</t>
  </si>
  <si>
    <t>Kelias (gatvė) - A. Maceinos gatvė
Kauno r. sav., Kulautuva, Antano Maceinos g.</t>
  </si>
  <si>
    <t>4400-1233-7668</t>
  </si>
  <si>
    <t>kl-19g</t>
  </si>
  <si>
    <t>Kelias (gatvė) - Gatvė Miško 1-asis takas
Kauno r. sav., Kulautuva, Miško 1-asis tak.</t>
  </si>
  <si>
    <t>4400-1251-7814</t>
  </si>
  <si>
    <t>kl-20g</t>
  </si>
  <si>
    <t>Kelias (gatvė) - Gatvė
Kauno r. sav., Kulautuva, S. Nėries g.</t>
  </si>
  <si>
    <t>4400-1148-0994</t>
  </si>
  <si>
    <t>kl-21g</t>
  </si>
  <si>
    <t>Kelias (gatvė) - Poilsio gatvė
Kauno r. sav., Kulautuva, Poilsio g.</t>
  </si>
  <si>
    <t>4400-1148-0929</t>
  </si>
  <si>
    <t>kl-22g</t>
  </si>
  <si>
    <t>Kelias (gatvė) - Pušyno gatvė
Kauno r. sav., Kulautuva, Pušyno g.</t>
  </si>
  <si>
    <t>4400-1189-0634</t>
  </si>
  <si>
    <t>kl-23g</t>
  </si>
  <si>
    <t>Kelias (gatvė) - Šermukšnių gatvė
Kauno r. sav., Kulautuva, Šermukšnių g.</t>
  </si>
  <si>
    <t>4400-1251-7636</t>
  </si>
  <si>
    <t>kl-24g</t>
  </si>
  <si>
    <t>Kelias (gatvė) - Gatvė
	Kauno r. sav., Kulautuva, Tulpių g.</t>
  </si>
  <si>
    <t>4400-1233-7792</t>
  </si>
  <si>
    <t>kl-27g</t>
  </si>
  <si>
    <t>Kelias (gatvė) - Gatvė
Kauno r. sav., Kulautuva, Mokyklos g.</t>
  </si>
  <si>
    <t>4400-1148-1026</t>
  </si>
  <si>
    <t>Lapių sen.</t>
  </si>
  <si>
    <t>l-1g</t>
  </si>
  <si>
    <t>Kelias (gatvė) - Gatvė
Kauno r. sav., Lapės, Ąžuolų g.</t>
  </si>
  <si>
    <t>4400-2236-7431</t>
  </si>
  <si>
    <t>l-3g</t>
  </si>
  <si>
    <t>Kelias (gatvė) - Eglyno gatvė
Kauno r. sav., Lapės, Eglyno g.</t>
  </si>
  <si>
    <t>4400-2236-7453</t>
  </si>
  <si>
    <t>l-5g</t>
  </si>
  <si>
    <t>Kelias (gatvė) - Gatvė
Kauno r. sav., Lapės, Gluosnių g.</t>
  </si>
  <si>
    <t>4400-2389-5909</t>
  </si>
  <si>
    <t>l-6g</t>
  </si>
  <si>
    <t>Kelias (gatvė) - Gatvė
Kauno r. sav., Lapės, Kranto g.</t>
  </si>
  <si>
    <t>4400-2366-4275</t>
  </si>
  <si>
    <t>l-7g</t>
  </si>
  <si>
    <t>Susisiekimo komunikacijos - Gatvė
Kauno r. sav., Lapės, Antano Merkio g.</t>
  </si>
  <si>
    <t>4400-0989-2620</t>
  </si>
  <si>
    <t>l-9g</t>
  </si>
  <si>
    <t>Kelias (gatvė) - Gatvė
Kauno r. sav., Lapės, Miško g.</t>
  </si>
  <si>
    <t>4400-2102-6635</t>
  </si>
  <si>
    <t>l-11g</t>
  </si>
  <si>
    <t>Kelias (gatvė) - Gatvė
Kauno r. sav., Lapės, Pušų g.</t>
  </si>
  <si>
    <t>4400-2369-0442</t>
  </si>
  <si>
    <t>l-12g</t>
  </si>
  <si>
    <t>Kelias (gatvė) - Tujų gatvė Kauno r. sav., Lapės, Tujų g.</t>
  </si>
  <si>
    <t>4400-2389-5930</t>
  </si>
  <si>
    <t>l-13g</t>
  </si>
  <si>
    <t>Kelias (gatvė) - Gatvė
Kauno r. sav., Lapės, Tvenkinių g.</t>
  </si>
  <si>
    <t>4400-2369-0464</t>
  </si>
  <si>
    <t>l-14g</t>
  </si>
  <si>
    <t>Kelias (gatvė) - Gatvė
Kauno r. sav., Lapės, Upelio g.</t>
  </si>
  <si>
    <t>4400-1960-6265</t>
  </si>
  <si>
    <t>l-16g</t>
  </si>
  <si>
    <t>Kelias (gatvė) - Vyšnių gatvė
Kauno r. sav., Lapės, Vyšnių g.</t>
  </si>
  <si>
    <t>4400-3027-7480</t>
  </si>
  <si>
    <t>l-17g</t>
  </si>
  <si>
    <t>Kelias (gatvė) - Gatvė
Kauno r. sav., Lapės, Žemdirbių g.</t>
  </si>
  <si>
    <t>4400-2102-6679</t>
  </si>
  <si>
    <t>l-18g</t>
  </si>
  <si>
    <t>Kelias (gatvė) - Pušų gatvė
Kauno r. sav., Lapių sen., Šančių k., Pušų g.</t>
  </si>
  <si>
    <t>4400-5218-0544</t>
  </si>
  <si>
    <t>l-19g</t>
  </si>
  <si>
    <t>Kelias (gatvė) - Gatvė
Kauno r. sav., Lapių sen., Šatijų k.</t>
  </si>
  <si>
    <t>4400-2500-2818</t>
  </si>
  <si>
    <t>l-22g</t>
  </si>
  <si>
    <t>Kelias (gatvė) - Plento gatvė
Kauno r. sav., Lapių sen., Ginėnų k., Plento g.</t>
  </si>
  <si>
    <t>4400-5218-4555</t>
  </si>
  <si>
    <t>l-24-1g</t>
  </si>
  <si>
    <t>Kelias (gatvė) - Gynelės gatvė
Kauno r. sav., Lapių sen., Barsūniškių k., Gynelės g.</t>
  </si>
  <si>
    <t>4400-5218-6039</t>
  </si>
  <si>
    <t>l-24-2g</t>
  </si>
  <si>
    <t>Kelias (gatvė) - Barsukų gatvė
Kauno r. sav., Lapių sen., Barsūniškių k., Barsukų g.</t>
  </si>
  <si>
    <t>4400-5218-5963</t>
  </si>
  <si>
    <t>l-27-2g</t>
  </si>
  <si>
    <t>Kelias (gatvė) - Šventupės gatvė
Kauno r. sav., Lapių sen., Andruškonių k., Šventupės g.</t>
  </si>
  <si>
    <t>4400-4509-5606</t>
  </si>
  <si>
    <t>Linksmakalnio sen.</t>
  </si>
  <si>
    <t>lk-1g</t>
  </si>
  <si>
    <t>Kelias (gatvė) - Gatvė
Kauno r. sav., Linksmakalnio sen., Linksmakalnio k., Liepų g.</t>
  </si>
  <si>
    <t>4400-1950-9307</t>
  </si>
  <si>
    <t>lk-2g</t>
  </si>
  <si>
    <t>Kelias (gatvė) - Gatvė
Kauno r. sav., Linksmakalnio sen., Linksmakalnio k., Sodų g.</t>
  </si>
  <si>
    <t>4400-1234-1661</t>
  </si>
  <si>
    <t>lk-4g</t>
  </si>
  <si>
    <t>Kelias (gatvė) - Gatvė
Kauno r. sav., Linksmakalnio sen., Linksmakalnio k., Saulės g.</t>
  </si>
  <si>
    <t>4400-1234-2559</t>
  </si>
  <si>
    <t>lk-6g</t>
  </si>
  <si>
    <t>Kelias (gatvė) - Stadiono gatvė
Kauno r. sav., Linksmakalnio sen., Linksmakalnio k., Stadiono g.</t>
  </si>
  <si>
    <t>4400-5218-8899</t>
  </si>
  <si>
    <t>lk-7g</t>
  </si>
  <si>
    <t>Kelias (gatvė) - Dvaro gatvė
Kauno r. sav., Linksmakalnio sen., Linksmakalnio k., Dvaro g.</t>
  </si>
  <si>
    <t>4400-5218-8888</t>
  </si>
  <si>
    <t>lk-8g</t>
  </si>
  <si>
    <t>Kelias (gatvė) - Tvenkinio gatvė
Kauno r. sav., Linksmakalnio sen., Linksmakalnio k., Tvenkinio g.</t>
  </si>
  <si>
    <t>4400-4508-8593</t>
  </si>
  <si>
    <t>lk-9</t>
  </si>
  <si>
    <t>Kelias - Kelias
Kauno r. sav., Linksmakalnio sen., Linksmakalnio k.
Vietinės reikšmės viešasis kelias Nr. lk 1</t>
  </si>
  <si>
    <t>4400-2109-1978</t>
  </si>
  <si>
    <t>Kelias (gatvė) - gatvė Kauno r. sav., Vilkija, Marmos g.</t>
  </si>
  <si>
    <t>0,387 km</t>
  </si>
  <si>
    <t>4400-2101-3125</t>
  </si>
  <si>
    <t>2024-01-30 Nr. NA-3</t>
  </si>
  <si>
    <t>Kelias (gatvė) – privažiavimo gatvė nuo žiedinės sankryžos Kauno r. sav., Kauno r. sav. teritorija (aprašymas: Kauno r. sav., Biruliškių k., Gamybos g.; Ramučių k., Gamybos g.</t>
  </si>
  <si>
    <t>0,953 km</t>
  </si>
  <si>
    <t>4400-5838-8090</t>
  </si>
  <si>
    <t xml:space="preserve">1 359 533,68 </t>
  </si>
  <si>
    <t>Kauno rajono savivaldybės administracija,  2018-07-17 aktas Nr. NA-27, įregistruota 2019-04-15</t>
  </si>
  <si>
    <t>Kiti inžinerinai statiniai - Vartai su varteliais, 4400-5138-0540, ilgis  - 2,00 m, Kauno r. sav., Vilkija, Bažnyčios g. 23</t>
  </si>
  <si>
    <t>Kiti inžineriniai statiniai - Atraminė sienutė, 4400-5138-9550, ilgis - 27,39 m,  Kauno r. sav., Vilkija, Bažnyčios g. 23</t>
  </si>
  <si>
    <t>Kiti inžineriniai statiniai - Aikštelė, takai ir šaligatvis, 4400-5138-9564, plotas - 1410,89 kv. m,  Kauno r. sav., Vilkija, Bažnyčios g. 23</t>
  </si>
  <si>
    <t>Poliklinikos pastatas, 5293-8000-1023, Vilkija, Bažnyčios g. 23</t>
  </si>
  <si>
    <t>Kauno rajono savivaldybės administracija, 101-113, 119-129; 137/7,53; 138/8,12; 141/46,28; 142/2,97; 143/2,64; 144/8,77; 145/3,15; 146/2,88; 156-169;  1/2 220; 221 iki 239;  2018-07-17 Nr. NA-27</t>
  </si>
  <si>
    <t>J. D. (duomenys neskelbiami), 150/9,77, 2020-05-06 iki 2025-05-06 Nr. S-421, nuomos mokestis - 10 Eur</t>
  </si>
  <si>
    <t>Negyvenamoji patalpa  administracinė patalpa, 5295-6014-6010:0001, Samylų sen., Šlienavos k., J. Biliūno g. 22</t>
  </si>
  <si>
    <t>Žemės sklypas, 4400-0944-9336, 0,1521 ha, Raudondvario sen., Netonių k., Gimtinės g. 8</t>
  </si>
  <si>
    <t>355/2124 dalis žemės sklypo nuo bendro ploto 0,224 ha, 4400-1225-2438, Karmėlavos sen., Ramučių k., naudojimo būdas -  susisiekimo ir inžinerinių tinklų koridorių teritorijos</t>
  </si>
  <si>
    <t>Kauno rajono savivaldybės administracija, 2022-03-21 Nr. NA-6, įregistruota 2022-03-29</t>
  </si>
  <si>
    <t>Žemės sklypas, 4400-2131-4530, 0,05 ha, Kačerginės mstl., paskirtis - miškų ūkio</t>
  </si>
  <si>
    <t>0,05 ha žemė</t>
  </si>
  <si>
    <t>Kauno rajono savivaldybės administracija, 2022-03-21 perdavimo-priėmimo aktas Nr. NA-6</t>
  </si>
  <si>
    <t>Negyvenamoji patalpa  paštas, 5296-9024-1015:0017, Babtų mstl., Kauno g. 10-12</t>
  </si>
  <si>
    <t>Kauno rajono savivaldybės administracija, 2023-11-09 NA-25, įregistruota 2023-11-21</t>
  </si>
  <si>
    <t>Kauno rajono savivaldybės tarybos 2019 m. gruodžio 19 d. sprendimas Nr. TS-426 „Dėl Savivaldybės turto  perdavimo UAB Komunalinių paslaugų centrui valdyti, naudoti ir disponuoti juo patikėjimo teise“</t>
  </si>
  <si>
    <t>Negyvenamoji patalpa - paštas, 5298-9004-5018:0002 Kauno r. sav., Alšėnų sen., Mastaičių k., Žiedo g. 2</t>
  </si>
  <si>
    <t>Kauno rajono savivaldybės administracija, 2023-11-09 NA-25</t>
  </si>
  <si>
    <t xml:space="preserve">Kauno rajono savivaldybės mero 2023-12-06 potvarkis Nr. MP-1070 „Dėl Perkamo turto Kauno r. sav., Vilkijoje, Kauno g. 8 pirkimo komisijos sudarymo ir jos darbo reglamento patvirtinimo“ </t>
  </si>
  <si>
    <t>MB "Mano Paryžius", R4-1 iki R4-6, R4-11, R4-12 su 1/2  b. n. patalpa b-2/1,56, 2019-02-05 iki 2026-02-05 Nr. S-92, 113,19 Eur per mėnesį</t>
  </si>
  <si>
    <t>Pastatas - kultūros namai, 5200-0001-5013, Batniavos sen., Bubių k., Parko g. 7</t>
  </si>
  <si>
    <t xml:space="preserve">Žemės sklypas, 5207-0005-0328, Batniavos sen., Bubių k., Parko g. 7 </t>
  </si>
  <si>
    <t>Kauno rajono savivaldybės tarybos 2024-02-22 sprendimas Nr. TS-68 "Dėl Kauno rajono savivaldybės turto perdavimo Kauno rajono savivaldybės administracijai valdyti, naudoti ir disponuoti patikėjimo teise"</t>
  </si>
  <si>
    <t>0,2483 ha</t>
  </si>
  <si>
    <t>Kauno rajono savivaldybės administracija, 2024-02-26 Nr. NA-5</t>
  </si>
  <si>
    <t xml:space="preserve">Kiti inžineriniai statiniai - pėsčiųjų takai, 4400-6189-0838, Kačerginės mstl. </t>
  </si>
  <si>
    <t>Kiti inžineriniai statiniai - apžvalgos ratas, 4400-6189-0862, Kačerginės mstl.</t>
  </si>
  <si>
    <t>Kiti inžineriniai statiniai - pėsčiųjų takai, 4400-6189-0840, Kačerginės mstl.</t>
  </si>
  <si>
    <t>Kiti inžineriniai statiniai - amfiteatras, 4400-6189-0851, Kačerginės mstl.</t>
  </si>
  <si>
    <t>644,37 kv. m</t>
  </si>
  <si>
    <t>ilgis - 162 m, plotas - 144,65 kv. m</t>
  </si>
  <si>
    <t>303,08 kv. m</t>
  </si>
  <si>
    <t>kiti inžineriniai statiniai – pėsčiųjų takas (Čekiškės g.), 4400-4078-0201, Kauno r. sav., Vilkija</t>
  </si>
  <si>
    <t xml:space="preserve">kiti inžineriniai statiniai – pėsčiųjų takas (Čekiškės g.), 4400-4078-0212, Kauno r. sav., Vilkija </t>
  </si>
  <si>
    <t>kiti inžineriniai statiniai – pėsčiųjų takas  (Čekiškės g.) 4400-4078-0223, Kauno r. sav., Vilkija</t>
  </si>
  <si>
    <t>kitus inžineriniai statiniai – pėsčiųjų takas (Čekiškės g.), 4400-4078-0234, Kauno r. sav., Vilkija</t>
  </si>
  <si>
    <t>kiti inžineriniai statiniai – pėsčiųjų takas (Čekiškės g.), 4400-4078-0245, Kauno r. sav., Vilkija</t>
  </si>
  <si>
    <t>kiti inžineriniai statiniai – pėsčiųjų takas (Čekiškės g.), 4400-4078-0256, Kauno r. sav., Vilkija</t>
  </si>
  <si>
    <t>kiti inžineriniai statiniai – pėsčiųjų takas (Čekiškės g.), 4400-4078-0267, Kauno r. sav., Vilkija</t>
  </si>
  <si>
    <t>kiti inžineriniai statiniai – pėsčiųjų takas (Čekiškės g.), 4400-4078-0289, Kauno r. sav., Vilkija</t>
  </si>
  <si>
    <t xml:space="preserve">kiti inžineriniai statiniai – pėsčiųjų takas (Čekiškės g.), 4400-4078-0296, Kauno r. sav., Vilkija  </t>
  </si>
  <si>
    <t xml:space="preserve">kiti inžineriniai statiniai – pėsčiųjų takas (Čekiškės g.), 4400-4078-0312, Kauno r. sav., Vilkija </t>
  </si>
  <si>
    <t xml:space="preserve">Buitinis pastatas, 5297-2000-8013, su kiemo statiniais,  597-2000-8024, Kauno r. sav., Vilkija, Kauno g. 8 </t>
  </si>
  <si>
    <t>Kauno r. meno mokykla , 2024-02-28 Nr. MS-118</t>
  </si>
  <si>
    <t>Kauno rajono savivaldybės tarybos 2024-02-22 Nr. TS-62 "Dėl Kauno rajono savivaldybės turto perdavimo Kauno r. meno mokyklai valdyti, naudoti ir disponuoti juo patikėjimo teise"</t>
  </si>
  <si>
    <t>Kauno rajono savivaldybės administracija, 2023-07-10 aktas Nr. NA-14</t>
  </si>
  <si>
    <t>Kauno rajono Vilkijos kultūros centro Liučiūnų laisvalaikio salė, 1-1 iki 1-17; 1-20; nuo 1-22 iki 1-28; nuo 2-1 iki 2-4; nuo 2-6 iki 2-21; 2024-03-01 iki 2034-03-01 Nr. S-249</t>
  </si>
  <si>
    <t>Kauno rajono Ežerėlio kultūros centro Rigaudų laisvalaikio salė; unikalus Nr. 5298-5020-2016, patalpų šifrai 2-22/27,00, 2024-03-04 iki 2034-03-04</t>
  </si>
  <si>
    <t>Kauno rajono savivaldybės tarybos 2024-02-22 sprendimas N. TS-65 "Dėl Kauno rajono savivaldybės turto perdavimo  Kauno rajono Ežerėlio kultūros centrui pagal panaudos sutartį "</t>
  </si>
  <si>
    <t>Kauno rajono savivaldybės tarybos 2024-02-22 sprendimas Nr. TS-65 "Dėl Kauno rajono savivaldybės turto perdavimo Kauno rajono Ežerėlio kultūros centrui pagal panaudos sutartį"</t>
  </si>
  <si>
    <t>Kauno rajono Ežerėlio kultūros centras, 225, 2024-03-04 iki 2034-03-04 Nr. S-254</t>
  </si>
  <si>
    <t>Kauno rajono Ežerėlio kultūros centras, 108, 109, 2024-03-04 iki 2034-03-01 Nr. S-256</t>
  </si>
  <si>
    <t>Kauno r. Garliavos kultūros centro Linksmakalnio laisvalaikio salė; 5294-9006-1014, patalpų šifrai 1C1p: 1-12 iki 1-18; 2024-03-04 iki 2034-03-04; Nr. S-255</t>
  </si>
  <si>
    <t>Kauno rajono savivaldybės tarybos 2024-02-22 sprendimas Nr. TS-63 "Dėl Kauno rajono savivaldybės turto perdavimo Kauno r. Garliavos kultūros centrui"</t>
  </si>
  <si>
    <t>Kauno r. Garliavos kultūros centro Ilgakiemio laisvalaikio salė, 2024-03-04 Nr. MS-121</t>
  </si>
  <si>
    <t>Kauno rajono savivaldybės tarybos 2024-02-22 sprendimas Nr. TS-64 "Dėl Kauno rajono savivaldybės turto perdavimo Kauno r. Garliavos kultūros centrui valdyti, naudoti ir disponuoti juo patikėjimo teise"</t>
  </si>
  <si>
    <t>Kauno rajono savivaldybės tarybos 2024-02-22 sprendimas Nr. TS-67 "Dėl Kauno rajono savivaldybės turto perdavimo Kauno rajono Vilkijos kultūros centrui pagal panaudos sutartį"</t>
  </si>
  <si>
    <t>Kauno rajono Ramučių kultūros centro Lapių laisvalaikio salė 5298-8025-2011, šifras 1B2p: nuo 1-4 iki 1-9; nuo 1-16 iki 1-21; 1-24; 1-29; 1-36; 1-79; 1-80; 2024-03-04 iki 2034-03-04 Nr. S-260</t>
  </si>
  <si>
    <t>Kauno rajono savivaldybės tarybos 2024-02-22 sprendimas Nr. TS-66 "Dėl Kauno rajono savivaldybės turto perdavimo Kauno rajono Ramučių kultūros centrui pagal panaudos sutartį"</t>
  </si>
  <si>
    <t xml:space="preserve">24 vnt. atramų Nr. 100/3-12, 103/1-12, 107/1-2 iš transformatorinės N-152 Kauno r. sav., Ringaudų sen.,   Ringaudų k., Sakalų g.,Gudobelių g., Jazminų g. </t>
  </si>
  <si>
    <t>MS-142</t>
  </si>
  <si>
    <t>Kauno rajono savivaldybės tarybos 2024-03-28 sprendimas Nr. TS-110 „Dėl elektros oro linijos atramų pirkimo“</t>
  </si>
  <si>
    <t>Žemės sklypas, 4400-0820-8446, 0,1631 ha, Garliavos apyl. sen., Juragių k., Girininkų g. 9</t>
  </si>
  <si>
    <t>0,1631 ha žemė</t>
  </si>
  <si>
    <t>Pastatas – gyvenamasis namas, 4400-5986-7282, Garliavos apyl. sen., Juragių k., Girininkų g. 9</t>
  </si>
  <si>
    <t>kiti inžineriniai statiniai – kiemo aikštelė, 4400-6233-7244, ilgis – 115,94 kv. m, plotas –355,49 kv. m, Garliavos apyl. sen., Juragių k., Girininkų g. 9</t>
  </si>
  <si>
    <t>kiti inžineriniai statiniai – tvorą su vartais ir varteliais, 4400-6233-7239, aukštis – 1,50 m, ilgis – 162,43 m, Garliavos apyl. sen., Juragių k., Girininkų g. 9</t>
  </si>
  <si>
    <t>nuotekų šalinimo tinklai  – nuotekų tinklai, 4400-6237-3879, ilgis – 51,22 m, tūris – 11 kub. m, Garliavos apyl. sen., Juragių k., Girininkų g. 9</t>
  </si>
  <si>
    <t>nuotekų šalinimo tinklai – lietaus nuotekų tinklai,  4400-6237-3880, ilgis – 86,71 m, tūris – 12 kub. m, Garliavos apyl. sen., Juragių k., Girininkų g. 9</t>
  </si>
  <si>
    <t>vandentiekio tinklus – vandentiekio tinklus,  4400-6237-3894, ilgis – 107,74 m, Garliavos apyl. sen., Juragių k., Girininkų g. 9</t>
  </si>
  <si>
    <t xml:space="preserve"> Žemės sklypas Garliavos apylinkių sen., Jonučių II k.,  4400-1012-5678, paskirtis – kita, žemės sklypo naudojimo būdas – bendrojo naudojimo (miestų, miestelių ir kaimų ar savivaldybių bendrojo naudojimo) teritorijos</t>
  </si>
  <si>
    <t>1,1096 ha žemė</t>
  </si>
  <si>
    <t>Žemės sklypas Kauno r. sav., Garliavos apylinkių sen., Jonučių II k.,  4400-1012-5423,  paskirtis – kita, žemės sklypo naudojimo būdas: susisiekimo ir inžinerinių komunikacijų aptarnavimo objektų teritorijos, susisiekimo ir inžinerinių tinklų koridorių teritorijos</t>
  </si>
  <si>
    <t>Žemės sklypas Kauno r. sav., Garliavos apylinkių sen., Jonučių II k., 4400-1012-5592,  paskirtis – kita, žemės sklypo naudojimo būdas: susisiekimo ir inžinerinių komunikacijų aptarnavimo objektų teritorijos, susisiekimo ir inžinerinių tinklų koridorių teritorijos</t>
  </si>
  <si>
    <t>VšĮ Socialinės terapijos namai, 2024-03-29 iki 2034-04-01 Nr. MS-127</t>
  </si>
  <si>
    <t xml:space="preserve">Kauno rajono savivaldybės administracija, 2024-02-12 Nr. NA-4, įregistruota </t>
  </si>
  <si>
    <t>0,0100 ha  žemė</t>
  </si>
  <si>
    <t>Kauno rajono savivaldybės tarybos 202403-28 sprendimas Nr. TS-106 „Dėl Kauno rajono savivaldybės turto perdavimo VšĮ Socialinės terapijos namams valdyti, naudoti ir disponuoti juo patikėjimo teise“</t>
  </si>
  <si>
    <t>Kauno rajono savivaldybės tarybos 2023-12-19 sprendimas Nr. TS-451 "Dėl sutikimo perimti dovanojąmją nekilnojamąjį turtą ir jo perdavimo Kauno rajono savivaldybės administarcijai valdyti, naudoti ir disponuoti juo patikėjimo teise"</t>
  </si>
  <si>
    <t xml:space="preserve">Pastatas – gyvenamasis namas, 4400-5985-8683, Raudondvario sen., Netonių k., Gimtinės g. 8 </t>
  </si>
  <si>
    <t xml:space="preserve">Kiti inžineriniai statiniai – kiemo aikštelė, 4400-6224-5189, Raudondvario sen., Netonių k., Gimtinės g. 8  </t>
  </si>
  <si>
    <t xml:space="preserve">Kiti inžineriniai statiniai – tvora su vartais ir varteliais,  4400-6224-5196, Raudondvario sen., Netonių k., Gimtinės g. 8  </t>
  </si>
  <si>
    <t xml:space="preserve">Nuotekų šalinimo tinklai – lietaus nuotekų tinklai,  4400-6224-9323, Raudondvario sen., Netonių k., Gimtinės g. 8  </t>
  </si>
  <si>
    <t xml:space="preserve">Nuotekų šalinimo tinklai – nuotekų tinklai, 4400-6224-5267, Raudondvario sen., Netonių k., Gimtinės g. 8  </t>
  </si>
  <si>
    <t xml:space="preserve">Vandentiekio tinklai– vandentiekio tinklai,  4400-6224-5256, Raudondvario sen., Netonių k., Gimtinės g. 8   </t>
  </si>
  <si>
    <t>Kauno rajono savivaldybės tarybos 2024-03-28 sprendimas Nr. TS-122 "Dėl Kauno rajono savivaldybės turto perdavimo VšĮ "Tapk laisvas" valdyti, naudoti ir disponuoti juo patikėjimo teise"</t>
  </si>
  <si>
    <t xml:space="preserve">VšĮ "Tapk laisvas", 2024-03-29 iki 2024-04-01 Nr. MS-126 </t>
  </si>
  <si>
    <t>Kauno rajono savivaldybės viešoji biblioteka; 130/15,48; 131/15,54; 132/52,64; 2024-04-11 iki 2034-04-11 Nr. S-423</t>
  </si>
  <si>
    <t>Kauno rajono savivaldybės tarybos 2024-03-28 sprendimas Nr. S-423 "Dėl Kauno rajono savivaldybės turto perdavimo Kauno rajono savivaldybės viešajai bibliotekai pagal panaudos sutartis"</t>
  </si>
  <si>
    <t>Kauno rajono savivaldybės viešoji biblioteka, nuo 1-10 iki 1-13, 2024-04-04 iki 2034-04-04 Nr. S-380</t>
  </si>
  <si>
    <t>Kauno rajono savivaldybės tarybos 2024-03-28 sprendimas Nr. TS-107 "Dėl Kauno rajono savivaldybės turto perdavimo Kauno rajono savivaldybės viešajai bibliotekai pagal panaudos sutartis"</t>
  </si>
  <si>
    <t>Kauno rajono savivaldybės viešoji biblioteka,  5295-5002-1016, šifrai 1C1p: 1-19/2,28; 1-20/1-56; 1-21/1,32; 1-22/32,17; 1-23/11,25; 1-24/45,03; 1-25/2,06; 1-28/1,67; Nr. S-381 2024-04-04 iki 2034-04-04</t>
  </si>
  <si>
    <t>Kauno rajono muziejus; 5296-0028-2011, patalpų indeksai: R-1/15,48; R-2/28,10; R-4/4,57; R-7/41,62; 1-2/53,20; 1-3/48,96; 1-4/15,46; 1-5/18,65; 1-6/37,06; 1-7/1,00; 2-4/20,43; 2-19/28,06; 2-20/2,19; 2-21/5,80; 2-24/4,25; 2-25/4,86; 2-26/20,98; 2-46/16,33; 2-47/2,31; 2-49/6,55; 2-48/34,82; 3-1/21,34; 4-1/21,58; 5-1/23,47; ½ R-5/10,93; 
2024-04-29 iki 2039-04-29 Nr. S-542</t>
  </si>
  <si>
    <t>Kauno rajono savivaldybės tarybos 2024-04-25 sprendimas Nr. TS-175 "Dėl Kauno rajono savivaldybės turto perdavimo Kauno rajono muziejui pagal panaudos sutartį"</t>
  </si>
  <si>
    <t>Kauno rajono muziejaus struktūrinis padalinys-filialas Babtų kraštotyros muziejus; 1-5/1,80; 1-6/20,07; 1-10/58,82; 1-12/48,59 su bendro naudojimo patalpomis 1-2/19,07; 1-3/1,62; 1-4/1,24; 2024-04-29 iki 2039-04-29 Nr. S-542</t>
  </si>
  <si>
    <t>Žemės sklypas, 4400-3820-4862, 0,2008 ha, Užliedžių sen., Užliedžių k., Šilo g. 3</t>
  </si>
  <si>
    <t>VšĮ "Tapk laisvas", 2024-04-30 iki 2034-05-01 MS-152</t>
  </si>
  <si>
    <t>pastatas - gyvenamasis namas, 4400-6042-5665, Užliedžių sen., Užliedžių k., Šilo g. 3</t>
  </si>
  <si>
    <t>kiti inžineriniai statiniai – automobilių stovėjimo aikštelė, 4400-6271-8770, Užliedžių sen., Užliedžių k., Šilo g. 3</t>
  </si>
  <si>
    <t>kiti inžineriniai statiniai – pėsčiųjų takas,  4400-6042-5676, Užliedžių sen., Užliedžių k., Šilo g. 3</t>
  </si>
  <si>
    <t>Žemės sklypas, 4400-2637-6530, 0,42 ha, Užliedžių sen., Užliedžių k., Ledos g. 2B, paskirtis - visuomeninės paskirties</t>
  </si>
  <si>
    <t>0,2008 ha žemė</t>
  </si>
  <si>
    <t>Kauno rajono savivaldybės administracija, 2022-03-21 priėmimo-perdavimo aktas Nr. NA-6, įregistruota 2022-03-29</t>
  </si>
  <si>
    <t>Žemės sklypas, 4400-2637-6641, 0,45 ha, Užliedžių sen., Užliedžių k., Ledos g. 2C</t>
  </si>
  <si>
    <t>0,45 ha žemė</t>
  </si>
  <si>
    <t>0,42 ha žemė</t>
  </si>
  <si>
    <t>Žemės sklypas, 4400-2637-6530, Kauno r. sav., Užliedžių sen.,
Užliedžių k., Ledos g. 2B</t>
  </si>
  <si>
    <t>Kauno rajono savivaldybės administracija, R-1/15,48; R-2/28,10; R-4/4,57; R-7/41,62; 1-2/53,20; 1-3/48,96; 1-4/15,46; 1-5/18,65; 1-6/37,06; 1-7/1,00; 2-4/20,43; 2-19/28,06; 2-20/2,19; 2-21/5,80; 2-24/4,25; 2-25/4,86; 2-26/20,98; 2-27/19,55; 2-28/1,50; 2-29/4,22; 2-39/1,94; 2-40/16,97; 2-41/3,82; 2-42/15,53; 2-46/16,33; 2-47/2,31; 2-49/6,55; 2-48/34,82; 3-1/21,34; 4-1/21,58; 5-1/23,47; ½ R-5/10,93, 2019-03-22 Nr. NA-8</t>
  </si>
  <si>
    <t>Kauno rajono savivaldybės tarybos 2024-04-25 sprendimas Nr. TS-176 "Dėl Kauno rajono savivaldybės turto perdavimo VšĮ "Raudondvario dvaras" valdyti, naudoti ir disponuoti juo patikėjimo teise"</t>
  </si>
  <si>
    <t>VšĮ "Raudondvario dvaras", 2024-05-02 iki 2044-04-01 Nr. S-583</t>
  </si>
  <si>
    <t>Kauno rajono Raudondvario kultūros centras 2014-11-04 Nr. S-1079</t>
  </si>
  <si>
    <t>Kauno rajono savivaldybės administracija,2019-03-22 Nr. NA-8</t>
  </si>
  <si>
    <t>VšĮ "Raudondvario dvaras", R-3/8,61; R-6/11,20; R-8/14,53; R-9/3,52; R-10/32,70; R-11/22,53; R-12/79,24; R-13/29,88; R-14/6,67; 1-1/92,05; 1-8/33,75; 1-9/2,82; 1-10/8,21; 1-11/1,31; 1-12/2,58; 1-13/47,30; 1-14/40,68; 1-15/1,14; 1-16/99,66; 2-1/44,41; 2-2/56,52; 2-3/49,96; 2-5/20,16; 2-6/40,29; 2-7/0,85; 2-8/26,95; 2-9/1,47; 2-10/3,18; 2-11/8,42; 2-12/1,52; 2-13/3,02; 2-14/50,15; 2-15/0,82; 2-16/44,85; 2-17/143,33; 2-18/36,79; 2-22/3,44; 2-23/17,51; 2-30/12,13; 2-31/33,19; 2-32/32,25; 2-33/4,55; 2-34/0,83; 2-35/33,26; 2-36/2,17; 2-37/4,23; 2-38/12,78; 2-43/16,36; 2-44/2,08; 2-45/5,87; ½ R-5 10/93 2024-05-02 - 2044-04-01 S-583</t>
  </si>
  <si>
    <t>Žemės sklypas, Domeikavos sen., Žemaitkiemio k., Ozo g.</t>
  </si>
  <si>
    <t>UAB "GB investicijos"</t>
  </si>
  <si>
    <t>MS-158</t>
  </si>
  <si>
    <t xml:space="preserve"> 4400-5607-4096</t>
  </si>
  <si>
    <t>0,1715 ha</t>
  </si>
  <si>
    <t>4400-5607-3988</t>
  </si>
  <si>
    <t>0,9524 ha</t>
  </si>
  <si>
    <t>Kelias (gatvė) - Ozo gatvė</t>
  </si>
  <si>
    <t>4400-6129-9665</t>
  </si>
  <si>
    <t>4400-6129-9654</t>
  </si>
  <si>
    <t>Nuotekų šalinimo tinklai - lietaus nuotekų šalinimo tinklai</t>
  </si>
  <si>
    <t>4400-5850-1852</t>
  </si>
  <si>
    <t>4400-5850-1885</t>
  </si>
  <si>
    <t>0,114 km</t>
  </si>
  <si>
    <t>0,583  km</t>
  </si>
  <si>
    <t>496,14 m</t>
  </si>
  <si>
    <t>737,72 m</t>
  </si>
  <si>
    <t>Kauno rajono savivaldybės tarybos 2024-04-25 sprendimas Nr. TS-183 „Dėl nekilnojamojo turto pirkimo“</t>
  </si>
  <si>
    <t>Kauno rajono savivaldybės tarybos 2019-02-28 sprendimas Nr. TS-80 "Dėl Savivaldybės turto perdavimo Kauno rajono savivaldybės administracijai valdyti, naudoti ir disponuoti juo patikėjimo teise"</t>
  </si>
  <si>
    <t>Kauno rajono savivaldybės tarybos 2024-04-25 sprendimas Nr. TS-194 "Dėl Kauno rajono savivaldybės turto perdavimo VšĮ "Tapk laisvas" valdyti, naudoti ir disponuoti juo patikėjimo teise"</t>
  </si>
  <si>
    <t>Žemės sklypas Kauno r. Vilkija, Ramybės g. 3</t>
  </si>
  <si>
    <t>pastatas - kino teatras Kauno r. sav., Vilkija, Ramybės g. 3</t>
  </si>
  <si>
    <t>G. ir T. P. (duomenys neskelbiami)</t>
  </si>
  <si>
    <t>MS-167</t>
  </si>
  <si>
    <t>4400-3866-4963</t>
  </si>
  <si>
    <t>5295-5000-1017</t>
  </si>
  <si>
    <t>0,0821 ha</t>
  </si>
  <si>
    <t xml:space="preserve">Kauno rajono savivaldybės meras 2024 m. balandžio 5 d. potvarkiu Nr. MP-397 „Dėl Perkamo turto Kauno r. sav., Vilkijoje, Ramybės g. 3 pirkimo komisijos sudarymo ir jos darbo reglamento patvirtinimo“ </t>
  </si>
  <si>
    <t>Darželio pastatas, 5298-6027-7014, Samylų sen., Šlienavos k., Kampiškių g. 8</t>
  </si>
  <si>
    <t>kiti inžineriniai statiniai - kiemo statiniai, 5298-6027-7025, Samylų sen., Šlienavos k., Kampiškių g. 8</t>
  </si>
  <si>
    <t>žemės sklypas, 5280-0005-0246, naudojimo būdas - visuomeninės paskirties teritorijos, Samylų sen., Šlienavos k., Kampiškių g. 8</t>
  </si>
  <si>
    <t>žemės sklypas, 4400-1681-6658, naudojimo būdas - gyvenamosios teritorijos, Samylų sen., Šlienavos k., Nemuno g. 21</t>
  </si>
  <si>
    <t>žemės sklypas, 4400-1681-6714, naudojimo būdas - gyvenamosios teritorijos, Samylų sen., Šlienavos k., Nemuno g. 21A</t>
  </si>
  <si>
    <t>Kauno rajono savivaldybės administracija, 2024-06-04 Nr. NA-18</t>
  </si>
  <si>
    <t>Kauno rajono savivaldybės administracija 2023-11-09 NA-25</t>
  </si>
  <si>
    <t>Kauno rajono savivaldybės tarybos 2023-10-26 sprendimas Nr. TS-384 "Dėl Kauno rajono savivaldybės turto perdavimo Kauno rajono savivaldybės administracijai valdyti, naudoti ir disponuoti juo patikėjimo teise"</t>
  </si>
  <si>
    <t>Kauno rajono savivaldybės tarybos 2024-05-30 sprendimas Nr. TS-227 "Dėl Kauno rajono savivaldybės turto perdavimo Kauno rajono savivaldybės administracijai valdyti, naudoti ir disponuoti juo patikėjimo teise"</t>
  </si>
  <si>
    <t>Kauno rajono savivaldybės tarybos 2024-05-30 sprendimas Nr. TS-232 "Dėl Kauno rajono savivaldybės turto perdavimo Kauno rajono savivaldybės viešajai bibliotekai pagal panaudos sutartį"</t>
  </si>
  <si>
    <t>Kauno rajono savivaldybės viešoji biblioteka  patalpų indeksai: 1-13/1,43; 1-14/2,72; 1-15/57,21; 1-16/1,52; 1-17/1,99; 1-18/1,59; 1-19/19,44; 2024-06-06 iki 2034-06-06 Nr. S-835</t>
  </si>
  <si>
    <t>Pastatas- gyvenamasis namas, 4400-6036-5122, Teleičių k., Mokyklos g. 29B</t>
  </si>
  <si>
    <t>Vaiko gerovės centras "Gynia", 2024-06-06 Nr. MS-173</t>
  </si>
  <si>
    <t>Kauno rajono savivaldybės tarybos 2024-05-30 sprendimas Nr. TS-229 "Dėl Kauno rajono savivaldybės turto perdavimo Vaiko gerovės centrui "Gynia" valdyti, naudoti ir disponuoti juo patikėjimo teise"</t>
  </si>
  <si>
    <t>Elektros oro linijos 22 vnt. atramų Kauno r. sav., Lapių sen., Šatijų k., Šiaurinės g.</t>
  </si>
  <si>
    <t>MS-182</t>
  </si>
  <si>
    <t>Kauno rajono savivaldybės tarybos 2024 m. gegužės 30 d. sprendimas Nr. Ts-230 "Dėl elektros oro linijų atramų pirkimo"</t>
  </si>
  <si>
    <t>VšĮ VDU Ugnės Karvelis gimnazija 2024-06-26 Nr. S-928</t>
  </si>
  <si>
    <t>VšĮ VDU Ugnės Karvelis gimnazija 2020-06-26 Nr. S-927</t>
  </si>
  <si>
    <t>Kiti inžineriniai statiniai - stadionas, 4400-4877-2287,  Akademijos mstl., Mokyklos g. 5</t>
  </si>
  <si>
    <t>Kiti inžineriniai statiniai - krepšinio aikštelė, 4400-4877-2276, Akademijos mstl., Mokyklos g. 5</t>
  </si>
  <si>
    <t xml:space="preserve">kiti inžineriniai statiniai – stoginė,  4400-5895-0984, aukštis – 3,05 m, plotas – 39,00 kv. m, Samylų sen., Šlienavos k., Mokyklos g. 13      </t>
  </si>
  <si>
    <t xml:space="preserve">sporto inžineriniai statiniai – stalo teniso aikštelė,  4400-5895-0995, plotas – 35,00 kv. m, Samylų sen., Šlienavos k., Mokyklos g. 13      </t>
  </si>
  <si>
    <t xml:space="preserve">sporto inžineriniai statiniai – lauko treniruoklių aikštelė,  4400-5895-1027, plotas – 245,00 kv. m, Samylų sen., Šlienavos k., Mokyklos g. 13      </t>
  </si>
  <si>
    <t xml:space="preserve">kiti inžineriniai statiniuai – pėsčiųjas takas,  4400-5895-0973, ilgis – 97,52 m, plotas – 887,00 kv. m, Samylų sen., Šlienavos k., Mokyklos g. 13      </t>
  </si>
  <si>
    <t xml:space="preserve">sporto inžineriniai statiniai – gimnastikos aikštelė,  4400-5895-1016, plotas – 71,00 kv. m, Samylų sen., Šlienavos k., Mokyklos g. 13      </t>
  </si>
  <si>
    <t xml:space="preserve">sporto inžineriniai statiniai – krepšinio aikštelė, 4400-5895-1005, plotas – 422,00 kv. m, Samylų sen., Šlienavos k., Mokyklos g. 13      </t>
  </si>
  <si>
    <t>Kauno r. Šlienavos pagrindinė mokykla,                2024-07-01 Nr. MS-186</t>
  </si>
  <si>
    <t>Kauno rajono savivaldybės tarybos 2024-06-27 sprendimas Nr. TS-261 "Dėl Kauno rajono savivaldybės turto perdavimo Kauno r. Šlienavos pagrindinei mokyklai valdyti, naudoti ir disponuoti juo patikėjimo teise"</t>
  </si>
  <si>
    <t xml:space="preserve">sporto inžineriniai statiniai – BMX rampa,  4400-5895-1038, plotas – 66,00 kv. m, Samylų sen., Šlienavos k., Mokyklos g. 13      </t>
  </si>
  <si>
    <t>nuotekų šalinimo tinklai – lietaus nuotekų tinklai Kauno r. sav., Ringaudų sen., Noreikiškių k.</t>
  </si>
  <si>
    <t>MS-192</t>
  </si>
  <si>
    <t>4400-5204-5160</t>
  </si>
  <si>
    <t>4400-5275-7596</t>
  </si>
  <si>
    <t>4400-5275-7609</t>
  </si>
  <si>
    <t>4400-5204-5206</t>
  </si>
  <si>
    <t>ilgis – 479,66 m</t>
  </si>
  <si>
    <t>ilgis – 115,68 m</t>
  </si>
  <si>
    <t>ilgis – 116,02 m</t>
  </si>
  <si>
    <t xml:space="preserve"> ilgis – 60,83 m</t>
  </si>
  <si>
    <t>Kauno rajono savivaldybės tarybos 2017-02-23 sprendimas Nr. TS-76 "Dėl Savivaldybės turto perdavimo SBĮ Kauno rajono Ramučių kultūros centrui valdyti, naudoti ir disponuoti juo patikėjimo teise", Kauno rajono savivaldybės tarybos 2024-08-22 sprendimas Nr. TS-303 "Dėl Kauno rajono savivaldybės turto perdavimo  Kauno rajono Ramučių kultūros centrui valdyti, naudoti ir disponuoti juo patikėjimo teise"</t>
  </si>
  <si>
    <t>UAB "Laurus ir Ko", patalpų indeksai: 1-4/19,96; 2024-09-04 iki 2032-01-14 Nr. S-1273 , nuomos mokestis - 257,28 Eur per mėnesį</t>
  </si>
  <si>
    <t>2024-08-21 viešas nuomos konkursas</t>
  </si>
  <si>
    <t xml:space="preserve">UAB "Laurus ir Ko", patalpų indeksai: R-2/3,85; R-3/3,20; R-5/2,28; 1-5/88,10; 1-6/3,08; 1-7/34,18; 1-8/2,39; 1-9/8,87; 1-10/2,39; 1-11/3,78; 1-12/1,87; 1-13/4,12; 1-14/2,01; 1-15/1,72; 2022-01-14 iki 2032-01-14 Nr. S-44, nuomos mokestis - 1140,97 Eur per mėnesį  </t>
  </si>
  <si>
    <t>Kauno rajono savivaldybės tarybos 2024-08-22 sprendimas Nr. TS-305 „Dėl Kauno rajono savivaldybės turto perdavimo Viešajai įstaigai Zapyškio bendruomeninių paslaugų centrui valdyti, naudoti ir disponuoti juo patikėjimo teise“</t>
  </si>
  <si>
    <t>Viešoji įstaiga Zapyškio bendruomeninių paslaugų centras, 2024-09-24 iki 2034 m. rugsėjo 1 d. Nr. S-1367</t>
  </si>
  <si>
    <t>Bendruomenės namų pastatas Vandžiogala, Parko g. 5B, 4400-1304-6567</t>
  </si>
  <si>
    <t>Pastatas – katilinė                4400-3722-1766; Bubių k., Mokyklos g. 4</t>
  </si>
  <si>
    <t>VšĮ Babtų šeimos medicinos centras;  202/17,09; 203/10,98; 204/15,57; 205/9,63; 206/2,31; 207/2,20; 210/7,81; 2000-09-29  iki 2024-12-31 Nr. 5, nuomos mokestis per mėnesį - 75,99 Eur</t>
  </si>
  <si>
    <t>Kauo r. Kulautuvos pagrindinė mokykla, 2012-01-25 Nr. S-48</t>
  </si>
  <si>
    <t>Kauno r. Kulautuvps pagrindinė mokykla, 2016-03-24 Nr. S-524</t>
  </si>
  <si>
    <t>Kauno r. Kulautuvos pagrindinė mokykla, 2014-04-03 Nr. S-441</t>
  </si>
  <si>
    <t>Kiti inžineriniai statiniai - tvora, 4400-4946-3341, Vijūkų k., A. Šapokos g. 72</t>
  </si>
  <si>
    <t>0,4 kV oro linijos L-400 iš transformatorinės Sg-951 ruožus tarp atramų 400/1÷400/19, 400/9÷401/12, 401/4÷402/3, 401/5÷404/3, 400/16÷405/10 (46 vnt. atramų ir laidą, bendras ilgis 1,405 km, inventorinis nr. 121161) (toliau – Oro linija), esančius Sodų g., Laimės g., Ramunių g., Aukščių g., Domeikavos k., Kauno r., sav.</t>
  </si>
  <si>
    <t>MS-276</t>
  </si>
  <si>
    <t>3 vnt. atramų Nr. 100/1, 107/1-2 iš transformatorinės G-1452 (inventorinis Nr. 121197), 37 vnt. atramų Nr. 200/1-18, 201/1-2, 202/1-5, 209/1-7, 212/1-2, 219/1-3 iš transformatorinės G-1452 (inventorinis Nr. 121223), esančių šalia Tulpių g., Dobilų g., V. Kudirkos g., Gėlių g., Lauko g., Garliava, Garliavos sen., Kauno r. sav.</t>
  </si>
  <si>
    <t>UAB "ESO"</t>
  </si>
  <si>
    <t>MS-278</t>
  </si>
  <si>
    <t>Kauno rajono savivaldybės tarybos 2024-09-26 sprendimas Nr. TS-341 "Dėl elektros oro linijų atramų pirkimo"</t>
  </si>
  <si>
    <t>Telia Lietuva, AB, 2-8/6,21; 2-9/57,00; 2-10/3,99; 2-11/6,84; 2019-11-15 iki 2029-11-15 Nr. S-1082, nuomos mokestis - 650,81 Eur per mėnesį</t>
  </si>
  <si>
    <t>VšĮ "Plačiajuostis internetas" 5297-0021-7016, patalpų šifras 1B2p: 1-12/3,46 Nr. S-1283 2016-12-05 iki 2026-10-01, įregistruota 2016-12-20</t>
  </si>
  <si>
    <t>Kauno rajono savivaldybės tarybos 2024-10-21 sprendimas Nr. TS-379 "Dėl Kauno rajono savivaldybės turto VAIKŲ IR JAUNIMO CENTRUI "Neris" pagal panaudos sutartį"</t>
  </si>
  <si>
    <t>VAIKŲ IR JAUNIMO CENTRAS "NERIS", 4400-1304-6567, 2024-11-07 iki 2027-12-31 Nr. S-1546</t>
  </si>
  <si>
    <t xml:space="preserve">Katilinė, 5293-6011-5039, Vandžiogala, Kėdainių g. 30       </t>
  </si>
  <si>
    <t xml:space="preserve">Garažas, 5293-6011-5040, Vandžiogala, Kėdainių g. 30       </t>
  </si>
  <si>
    <t xml:space="preserve">Ūkinis pastatas, 5293-6011-5052, Vandžiogala, Kėdainių g. 30  </t>
  </si>
  <si>
    <t xml:space="preserve">kiti inžineriniai statiniai - automobilių aikštelė, b1, 4400-6282-3709, Vandžiogala, Kėdainių g. 30   </t>
  </si>
  <si>
    <t xml:space="preserve">kiti inžineriniai statiniai - šaligatvis, b2, 4400-6282-3710, Vandžiogala, Kėdainių g. 30   </t>
  </si>
  <si>
    <t xml:space="preserve">kiti inžineriniai statiniai - aikštelė, b3, 4400-6282-3722, Vandžiogala, Kėdainių g. 30   </t>
  </si>
  <si>
    <t xml:space="preserve">kiti inžineriniai statiniai - šaligatvis, b4, 4400-6282-3730, Vandžiogala, Kėdainių g. 30   </t>
  </si>
  <si>
    <t xml:space="preserve">kiti inžineriniai statiniai - šaligatvis, b5, 4400-6285-7709, Vandžiogala, Kėdainių g. 30   </t>
  </si>
  <si>
    <t xml:space="preserve">kiti inžineriniai statiniai - šaligatvis, b6, 4400-6285-7712, Vandžiogala, Kėdainių g. 30   </t>
  </si>
  <si>
    <t xml:space="preserve">kiti inžineriniai statiniai - aikštelė, b7, 4400-6285-7726, Vandžiogala, Kėdainių g. 30   </t>
  </si>
  <si>
    <t xml:space="preserve">kiti inžineriniai statiniai - bordiūras, b8, 4400-6285-7730, Vandžiogala, Kėdainių g. 30   </t>
  </si>
  <si>
    <t xml:space="preserve">kiti inžineriniai statiniai - šulinys, k1, 4400-6285-7741, Vandžiogala, Kėdainių g. 30   </t>
  </si>
  <si>
    <t>kiti inžineriniai statiniai - artezinis grežinys, 4400-6285-7752</t>
  </si>
  <si>
    <t>216,13 kv. m negyvenamosios patalpos – paslaugų paskirties patalpos Kauno r. sav., Domeikavos sen., Domeikavos k., Neries g. 16-1 (patalpų unikalus Nr. 4400-6083-5198:6212, patalpų indeksai: 101-1/9,51; 101-2/11,52; 101-3/2,57; 101-4/3,23; 101-5/15,55; 101-6/24,02; 101-7/4,95; 101-8/2,41; 101-9/2,89; 101-10/2,31; 101-11/11,55; 101-12/16,82; 101-13/22,60; 101-14/18,53; 101-15/25,95; 101-16/26,07; 101-17/15,65) ir priklausinius R-8/1,57; R-9/1,22; R-10/12,77; R-11/10,91, priklausinių bendras plotas – 26,47 kv. m, su bendro naudojimo patalpomis 132/1000 iš R-1/43,24, t. y. 5,65 kv. m, 130/1000 iš 1-102a/9,73, t. y. 1,26 kv. m, 130/1000 iš 1-102/8,62, t. y. 1,12 kv. m; 131/1000 iš 1-106/13,73, t. y. 1,80 kv. m,</t>
  </si>
  <si>
    <t>UAB "Osama", 2 kv. m holo patalpos 1-2/263,08, 2021-11-22 iki 2026-11-22 Nr. S-1361, nuomos mokestis  - 158,00 Eur per mėnesį</t>
  </si>
  <si>
    <t>Kauno r. Karmėlavos Balio Buračo gimnazija, 2012-02-09 S-171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</si>
</sst>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
    <numFmt numFmtId="165" formatCode="0.000"/>
    <numFmt numFmtId="166" formatCode="#,##0.00_ ;\-#,##0.00\ "/>
  </numFmts>
  <fonts count="21"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0"/>
      <color theme="1"/>
      <name val="Times New Roman"/>
      <family val="1"/>
      <charset val="186"/>
    </font>
    <font>
      <sz val="10"/>
      <name val="Times New Roman"/>
      <family val="1"/>
      <charset val="186"/>
    </font>
    <font>
      <b/>
      <sz val="10"/>
      <name val="Times New Roman"/>
      <family val="1"/>
      <charset val="186"/>
    </font>
    <font>
      <sz val="10"/>
      <name val="Arial"/>
      <family val="2"/>
      <charset val="186"/>
    </font>
    <font>
      <sz val="10"/>
      <color indexed="8"/>
      <name val="Times New Roman"/>
      <family val="1"/>
      <charset val="186"/>
    </font>
    <font>
      <sz val="10"/>
      <color theme="1"/>
      <name val="Calibri"/>
      <family val="2"/>
      <charset val="186"/>
      <scheme val="minor"/>
    </font>
    <font>
      <sz val="10"/>
      <color rgb="FFFF0000"/>
      <name val="Times New Roman"/>
      <family val="1"/>
      <charset val="186"/>
    </font>
    <font>
      <sz val="11"/>
      <color indexed="8"/>
      <name val="Calibri"/>
      <family val="2"/>
      <charset val="186"/>
    </font>
    <font>
      <b/>
      <sz val="10"/>
      <color indexed="8"/>
      <name val="Times New Roman"/>
      <family val="1"/>
      <charset val="186"/>
    </font>
    <font>
      <sz val="10"/>
      <color rgb="FF000000"/>
      <name val="Times New Roman"/>
      <family val="1"/>
      <charset val="186"/>
    </font>
    <font>
      <sz val="12"/>
      <color theme="1"/>
      <name val="Times New Roman"/>
      <family val="1"/>
      <charset val="186"/>
    </font>
    <font>
      <sz val="11"/>
      <color theme="1"/>
      <name val="Times New Roman"/>
      <family val="1"/>
      <charset val="186"/>
    </font>
    <font>
      <b/>
      <sz val="11"/>
      <color theme="1"/>
      <name val="Calibri"/>
      <family val="2"/>
      <charset val="186"/>
      <scheme val="minor"/>
    </font>
    <font>
      <sz val="11"/>
      <name val="Calibri"/>
      <family val="2"/>
      <charset val="186"/>
      <scheme val="minor"/>
    </font>
    <font>
      <b/>
      <sz val="12"/>
      <color theme="1"/>
      <name val="Times New Roman"/>
      <family val="1"/>
      <charset val="186"/>
    </font>
    <font>
      <sz val="12"/>
      <name val="Times New Roman"/>
      <family val="1"/>
      <charset val="186"/>
    </font>
    <font>
      <b/>
      <sz val="12"/>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0" fillId="0" borderId="0"/>
    <xf numFmtId="0" fontId="6" fillId="0" borderId="0"/>
  </cellStyleXfs>
  <cellXfs count="492">
    <xf numFmtId="0" fontId="0" fillId="0" borderId="0" xfId="0"/>
    <xf numFmtId="0" fontId="2" fillId="0" borderId="1" xfId="0" applyFont="1" applyBorder="1" applyAlignment="1">
      <alignment horizontal="left" vertical="top"/>
    </xf>
    <xf numFmtId="0" fontId="4" fillId="0" borderId="5" xfId="0" applyFont="1" applyBorder="1" applyAlignment="1">
      <alignment vertical="top" wrapText="1"/>
    </xf>
    <xf numFmtId="0" fontId="4" fillId="0" borderId="5" xfId="0" applyFont="1" applyBorder="1" applyAlignment="1">
      <alignment horizontal="center" vertical="top" wrapText="1"/>
    </xf>
    <xf numFmtId="2" fontId="4" fillId="0" borderId="5" xfId="0" applyNumberFormat="1"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2" fillId="0" borderId="4" xfId="0" applyFont="1" applyBorder="1" applyAlignment="1">
      <alignment horizontal="center"/>
    </xf>
    <xf numFmtId="0" fontId="3" fillId="0" borderId="4" xfId="0" applyFont="1" applyBorder="1" applyAlignment="1">
      <alignment horizontal="left" vertical="top" wrapText="1"/>
    </xf>
    <xf numFmtId="0" fontId="2" fillId="0" borderId="0" xfId="0" applyFont="1"/>
    <xf numFmtId="2" fontId="4" fillId="0" borderId="1" xfId="3" applyNumberFormat="1" applyFont="1" applyBorder="1" applyAlignment="1">
      <alignment horizontal="center" vertical="top" wrapText="1"/>
    </xf>
    <xf numFmtId="2" fontId="4" fillId="0" borderId="2" xfId="3" applyNumberFormat="1" applyFont="1" applyBorder="1" applyAlignment="1">
      <alignment horizontal="center" vertical="top" wrapText="1"/>
    </xf>
    <xf numFmtId="0" fontId="2" fillId="0" borderId="1" xfId="0" applyFont="1" applyBorder="1" applyAlignment="1">
      <alignment vertical="center" wrapText="1"/>
    </xf>
    <xf numFmtId="0" fontId="4" fillId="2" borderId="1" xfId="0" applyFont="1" applyFill="1" applyBorder="1" applyAlignment="1">
      <alignment horizontal="left" vertical="top" wrapText="1"/>
    </xf>
    <xf numFmtId="2" fontId="4" fillId="0" borderId="1" xfId="0" applyNumberFormat="1" applyFont="1" applyBorder="1" applyAlignment="1">
      <alignment horizontal="left" vertical="top" wrapText="1"/>
    </xf>
    <xf numFmtId="2" fontId="7" fillId="2" borderId="1" xfId="2" applyNumberFormat="1" applyFont="1" applyFill="1" applyBorder="1" applyAlignment="1">
      <alignment horizontal="center" vertical="top" wrapText="1"/>
    </xf>
    <xf numFmtId="0" fontId="4" fillId="0" borderId="1" xfId="3" applyFont="1" applyBorder="1" applyAlignment="1">
      <alignment horizontal="left" vertical="top" wrapText="1"/>
    </xf>
    <xf numFmtId="2" fontId="2" fillId="0" borderId="1" xfId="0" applyNumberFormat="1" applyFont="1" applyBorder="1" applyAlignment="1">
      <alignment horizontal="center" vertical="top" wrapText="1"/>
    </xf>
    <xf numFmtId="0" fontId="2" fillId="0" borderId="1" xfId="0" applyFont="1" applyBorder="1" applyAlignment="1">
      <alignment horizontal="justify" vertical="top"/>
    </xf>
    <xf numFmtId="2" fontId="5" fillId="0" borderId="1" xfId="0" applyNumberFormat="1" applyFont="1" applyBorder="1" applyAlignment="1">
      <alignment horizontal="center" vertical="top" wrapText="1"/>
    </xf>
    <xf numFmtId="2" fontId="3" fillId="0" borderId="1" xfId="0" applyNumberFormat="1" applyFont="1" applyBorder="1" applyAlignment="1">
      <alignment horizontal="center" vertical="top"/>
    </xf>
    <xf numFmtId="0" fontId="3" fillId="0" borderId="1" xfId="0" applyFont="1" applyBorder="1" applyAlignment="1">
      <alignment vertical="top" wrapText="1"/>
    </xf>
    <xf numFmtId="2"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2" fillId="0" borderId="5" xfId="0" applyFont="1" applyBorder="1" applyAlignment="1">
      <alignment vertical="top" wrapText="1"/>
    </xf>
    <xf numFmtId="0" fontId="3" fillId="0" borderId="1" xfId="0" applyFont="1" applyBorder="1" applyAlignment="1">
      <alignment horizontal="left" vertical="top" wrapText="1"/>
    </xf>
    <xf numFmtId="2" fontId="3" fillId="0" borderId="1" xfId="0" applyNumberFormat="1" applyFont="1" applyBorder="1" applyAlignment="1">
      <alignment horizontal="center"/>
    </xf>
    <xf numFmtId="0" fontId="9" fillId="0" borderId="1" xfId="0" applyFont="1" applyBorder="1" applyAlignment="1">
      <alignment horizontal="center" vertical="top" wrapText="1"/>
    </xf>
    <xf numFmtId="0" fontId="9" fillId="0" borderId="1" xfId="0" applyFont="1" applyBorder="1"/>
    <xf numFmtId="0" fontId="9" fillId="0" borderId="1" xfId="0" applyFont="1" applyBorder="1" applyAlignment="1">
      <alignment horizontal="center" vertical="top"/>
    </xf>
    <xf numFmtId="0" fontId="9" fillId="3"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2" fontId="3"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3" fillId="0" borderId="1" xfId="0" applyFont="1" applyBorder="1" applyAlignment="1">
      <alignment horizontal="left" vertical="center" wrapText="1"/>
    </xf>
    <xf numFmtId="2" fontId="4" fillId="0" borderId="6" xfId="0" applyNumberFormat="1" applyFont="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left" vertical="top"/>
    </xf>
    <xf numFmtId="2" fontId="7" fillId="2" borderId="4" xfId="2" applyNumberFormat="1" applyFont="1" applyFill="1" applyBorder="1" applyAlignment="1">
      <alignment horizontal="center" vertical="top" wrapText="1"/>
    </xf>
    <xf numFmtId="2" fontId="4" fillId="0" borderId="1" xfId="3" applyNumberFormat="1" applyFont="1" applyBorder="1" applyAlignment="1">
      <alignment horizontal="left" vertical="top" wrapText="1"/>
    </xf>
    <xf numFmtId="2" fontId="5" fillId="0" borderId="1" xfId="3" applyNumberFormat="1" applyFont="1" applyBorder="1" applyAlignment="1">
      <alignment horizontal="center" vertical="top" wrapText="1"/>
    </xf>
    <xf numFmtId="0" fontId="4" fillId="0" borderId="1" xfId="0" applyFont="1" applyBorder="1" applyAlignment="1">
      <alignment wrapText="1"/>
    </xf>
    <xf numFmtId="0" fontId="3" fillId="0" borderId="1" xfId="0" applyFont="1" applyBorder="1" applyAlignment="1">
      <alignment vertical="top"/>
    </xf>
    <xf numFmtId="2" fontId="4" fillId="0" borderId="1" xfId="4" applyNumberFormat="1" applyFont="1" applyBorder="1" applyAlignment="1">
      <alignment horizontal="center" vertical="top" wrapText="1"/>
    </xf>
    <xf numFmtId="2" fontId="4" fillId="3" borderId="1" xfId="0" applyNumberFormat="1" applyFont="1" applyFill="1" applyBorder="1" applyAlignment="1">
      <alignment horizontal="center" vertical="top" wrapText="1"/>
    </xf>
    <xf numFmtId="0" fontId="3" fillId="0" borderId="1" xfId="0" applyFont="1" applyBorder="1" applyAlignment="1">
      <alignment horizontal="center" vertical="center" wrapText="1"/>
    </xf>
    <xf numFmtId="2" fontId="5" fillId="3" borderId="1" xfId="0" applyNumberFormat="1" applyFont="1" applyFill="1" applyBorder="1" applyAlignment="1">
      <alignment horizontal="center" vertical="top" wrapText="1"/>
    </xf>
    <xf numFmtId="2" fontId="2" fillId="2" borderId="1" xfId="0" applyNumberFormat="1" applyFont="1" applyFill="1" applyBorder="1" applyAlignment="1">
      <alignment horizontal="center" vertical="top"/>
    </xf>
    <xf numFmtId="2" fontId="3" fillId="2" borderId="1" xfId="0" applyNumberFormat="1" applyFont="1" applyFill="1" applyBorder="1" applyAlignment="1">
      <alignment horizontal="center" vertical="top"/>
    </xf>
    <xf numFmtId="0" fontId="11" fillId="0" borderId="1" xfId="0" applyFont="1" applyBorder="1" applyAlignment="1">
      <alignment horizontal="center" vertical="top" wrapText="1"/>
    </xf>
    <xf numFmtId="0" fontId="7" fillId="0" borderId="1" xfId="0" applyFont="1" applyBorder="1" applyAlignment="1">
      <alignment horizontal="right" vertical="top" wrapText="1"/>
    </xf>
    <xf numFmtId="2" fontId="7" fillId="2" borderId="1" xfId="2" applyNumberFormat="1" applyFont="1" applyFill="1" applyBorder="1" applyAlignment="1">
      <alignment horizontal="left" vertical="top" wrapText="1"/>
    </xf>
    <xf numFmtId="0" fontId="5" fillId="0" borderId="1" xfId="3" applyFont="1" applyBorder="1" applyAlignment="1">
      <alignment horizontal="left" vertical="top" wrapText="1"/>
    </xf>
    <xf numFmtId="0" fontId="2" fillId="0" borderId="5" xfId="0" applyFont="1" applyBorder="1" applyAlignment="1">
      <alignment horizontal="left" vertical="top" wrapText="1"/>
    </xf>
    <xf numFmtId="0" fontId="11" fillId="0" borderId="1" xfId="0" applyFont="1" applyBorder="1" applyAlignment="1">
      <alignment horizontal="left" vertical="top" wrapText="1"/>
    </xf>
    <xf numFmtId="0" fontId="5" fillId="3" borderId="1" xfId="0" applyFont="1" applyFill="1" applyBorder="1" applyAlignment="1">
      <alignment horizontal="left" vertical="top" wrapText="1"/>
    </xf>
    <xf numFmtId="1" fontId="4" fillId="0" borderId="1" xfId="0" applyNumberFormat="1" applyFont="1" applyBorder="1" applyAlignment="1">
      <alignment horizontal="center" vertical="top" wrapText="1"/>
    </xf>
    <xf numFmtId="2" fontId="7" fillId="0" borderId="1" xfId="2" applyNumberFormat="1" applyFont="1" applyBorder="1" applyAlignment="1">
      <alignment horizontal="center" vertical="top" wrapText="1"/>
    </xf>
    <xf numFmtId="0" fontId="4" fillId="0" borderId="1" xfId="0" applyFont="1" applyBorder="1" applyAlignment="1">
      <alignment vertical="top" wrapText="1" shrinkToFit="1"/>
    </xf>
    <xf numFmtId="1" fontId="4" fillId="0" borderId="1" xfId="4" applyNumberFormat="1" applyFont="1" applyBorder="1" applyAlignment="1">
      <alignment horizontal="center" vertical="top" wrapText="1"/>
    </xf>
    <xf numFmtId="164" fontId="4" fillId="0" borderId="1" xfId="4" applyNumberFormat="1" applyFont="1" applyBorder="1" applyAlignment="1">
      <alignment horizontal="center" vertical="top" wrapText="1"/>
    </xf>
    <xf numFmtId="164" fontId="3" fillId="0" borderId="1" xfId="0" applyNumberFormat="1" applyFont="1" applyBorder="1" applyAlignment="1">
      <alignment horizontal="center"/>
    </xf>
    <xf numFmtId="0" fontId="4" fillId="0" borderId="1" xfId="3" applyFont="1" applyBorder="1" applyAlignment="1">
      <alignment horizontal="center" vertical="top"/>
    </xf>
    <xf numFmtId="2" fontId="4" fillId="3" borderId="1" xfId="3" applyNumberFormat="1" applyFont="1" applyFill="1" applyBorder="1" applyAlignment="1">
      <alignment horizontal="center" vertical="top"/>
    </xf>
    <xf numFmtId="0" fontId="4" fillId="3" borderId="1" xfId="3" applyFont="1" applyFill="1" applyBorder="1" applyAlignment="1">
      <alignment horizontal="left" vertical="top" wrapText="1"/>
    </xf>
    <xf numFmtId="2" fontId="5" fillId="0" borderId="1" xfId="0" applyNumberFormat="1" applyFont="1" applyBorder="1" applyAlignment="1">
      <alignment horizontal="center"/>
    </xf>
    <xf numFmtId="0" fontId="5" fillId="0" borderId="1" xfId="0" applyFont="1" applyBorder="1"/>
    <xf numFmtId="0" fontId="7" fillId="0" borderId="1" xfId="0" applyFont="1" applyBorder="1" applyAlignment="1">
      <alignment vertical="top" wrapText="1"/>
    </xf>
    <xf numFmtId="0" fontId="2" fillId="0" borderId="5" xfId="0" applyFont="1" applyBorder="1" applyAlignment="1">
      <alignment wrapText="1"/>
    </xf>
    <xf numFmtId="14" fontId="2"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center" vertical="top"/>
    </xf>
    <xf numFmtId="0" fontId="4"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vertical="top" wrapText="1"/>
    </xf>
    <xf numFmtId="0" fontId="7" fillId="0" borderId="1" xfId="0" applyFont="1" applyBorder="1" applyAlignment="1">
      <alignment horizontal="center" vertical="top" wrapText="1"/>
    </xf>
    <xf numFmtId="0" fontId="2" fillId="0" borderId="1" xfId="0" applyFont="1" applyBorder="1" applyAlignment="1">
      <alignment horizontal="center" vertical="top" wrapText="1"/>
    </xf>
    <xf numFmtId="0" fontId="4" fillId="0" borderId="1" xfId="0" applyFont="1" applyBorder="1" applyAlignment="1">
      <alignment horizontal="left" vertical="top" wrapText="1"/>
    </xf>
    <xf numFmtId="2" fontId="4" fillId="0" borderId="1" xfId="0" applyNumberFormat="1" applyFont="1" applyBorder="1" applyAlignment="1">
      <alignment horizontal="center" vertical="top" wrapText="1"/>
    </xf>
    <xf numFmtId="0" fontId="7" fillId="0" borderId="1" xfId="0" applyFont="1" applyBorder="1" applyAlignment="1">
      <alignment horizontal="left" vertical="top" wrapText="1"/>
    </xf>
    <xf numFmtId="0" fontId="4" fillId="0" borderId="1" xfId="0" applyFont="1" applyBorder="1" applyAlignment="1">
      <alignment vertical="top" wrapText="1"/>
    </xf>
    <xf numFmtId="0" fontId="3" fillId="0" borderId="1" xfId="0" applyFont="1" applyBorder="1" applyAlignment="1">
      <alignment horizontal="center"/>
    </xf>
    <xf numFmtId="0" fontId="4" fillId="0" borderId="1" xfId="0" applyFont="1" applyBorder="1" applyAlignment="1">
      <alignment horizontal="center" vertical="top" wrapText="1"/>
    </xf>
    <xf numFmtId="0" fontId="2" fillId="0" borderId="1" xfId="0" applyFont="1" applyBorder="1"/>
    <xf numFmtId="0" fontId="2" fillId="0" borderId="2"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xf numFmtId="0" fontId="2" fillId="0" borderId="2" xfId="0" applyFont="1" applyBorder="1"/>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xf numFmtId="0" fontId="2" fillId="0" borderId="4" xfId="0" applyFont="1" applyBorder="1"/>
    <xf numFmtId="0" fontId="2" fillId="0" borderId="1" xfId="0" applyFont="1" applyBorder="1" applyAlignment="1">
      <alignment vertical="top" wrapText="1"/>
    </xf>
    <xf numFmtId="0" fontId="2" fillId="0" borderId="1" xfId="0" applyFont="1" applyBorder="1" applyAlignment="1">
      <alignment horizontal="center"/>
    </xf>
    <xf numFmtId="0" fontId="4" fillId="0" borderId="1" xfId="4" applyFont="1" applyBorder="1" applyAlignment="1">
      <alignment horizontal="left" vertical="top" wrapText="1"/>
    </xf>
    <xf numFmtId="0" fontId="4" fillId="0" borderId="2" xfId="0" applyFont="1" applyBorder="1" applyAlignment="1">
      <alignment horizontal="center" vertical="top" wrapText="1"/>
    </xf>
    <xf numFmtId="0" fontId="4" fillId="0" borderId="2" xfId="0" applyFont="1" applyBorder="1" applyAlignment="1">
      <alignment vertical="top" wrapText="1"/>
    </xf>
    <xf numFmtId="0" fontId="2" fillId="0" borderId="1" xfId="0" applyFont="1" applyBorder="1" applyAlignment="1">
      <alignment horizontal="left" wrapText="1"/>
    </xf>
    <xf numFmtId="0" fontId="2" fillId="0" borderId="4" xfId="0" applyFont="1" applyBorder="1" applyAlignment="1">
      <alignment horizontal="center" vertical="top" wrapText="1"/>
    </xf>
    <xf numFmtId="0" fontId="4" fillId="0" borderId="4" xfId="0" applyFont="1" applyBorder="1" applyAlignment="1">
      <alignment horizontal="center" vertical="top" wrapText="1"/>
    </xf>
    <xf numFmtId="0" fontId="3" fillId="0" borderId="1" xfId="0" applyFont="1" applyBorder="1" applyAlignment="1">
      <alignment horizontal="center" vertical="top" wrapText="1"/>
    </xf>
    <xf numFmtId="0" fontId="5" fillId="0" borderId="1" xfId="0" applyFont="1" applyBorder="1" applyAlignment="1">
      <alignment horizontal="center"/>
    </xf>
    <xf numFmtId="0" fontId="2" fillId="0" borderId="1" xfId="0" applyFont="1" applyBorder="1" applyAlignment="1">
      <alignment vertical="top"/>
    </xf>
    <xf numFmtId="2" fontId="2" fillId="0" borderId="1" xfId="0" applyNumberFormat="1" applyFont="1" applyBorder="1" applyAlignment="1">
      <alignment horizontal="center" vertical="top"/>
    </xf>
    <xf numFmtId="0" fontId="3" fillId="0" borderId="1" xfId="0" applyFont="1" applyBorder="1" applyAlignment="1">
      <alignment horizontal="center" vertical="center"/>
    </xf>
    <xf numFmtId="0" fontId="4" fillId="0" borderId="1" xfId="0" applyFont="1" applyBorder="1" applyAlignment="1">
      <alignment horizontal="left" vertical="top" wrapText="1" shrinkToFit="1"/>
    </xf>
    <xf numFmtId="0" fontId="2" fillId="0" borderId="1" xfId="0" applyFont="1" applyBorder="1" applyAlignment="1">
      <alignment horizontal="left" vertical="center" wrapText="1"/>
    </xf>
    <xf numFmtId="0" fontId="4" fillId="3" borderId="1" xfId="0" applyFont="1" applyFill="1" applyBorder="1" applyAlignment="1">
      <alignment horizontal="left" vertical="top" wrapText="1"/>
    </xf>
    <xf numFmtId="2" fontId="7" fillId="0" borderId="1" xfId="0" applyNumberFormat="1" applyFont="1" applyBorder="1" applyAlignment="1">
      <alignment horizontal="center" vertical="top" wrapText="1"/>
    </xf>
    <xf numFmtId="49" fontId="2" fillId="0" borderId="2" xfId="0" applyNumberFormat="1" applyFont="1" applyBorder="1"/>
    <xf numFmtId="0" fontId="2" fillId="0" borderId="1" xfId="0" applyFont="1" applyBorder="1" applyAlignment="1">
      <alignment wrapText="1"/>
    </xf>
    <xf numFmtId="0" fontId="4" fillId="0" borderId="1" xfId="0" applyFont="1" applyBorder="1" applyAlignment="1">
      <alignment horizontal="center" vertical="top"/>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center" vertical="top"/>
    </xf>
    <xf numFmtId="164" fontId="5" fillId="0" borderId="1" xfId="0" applyNumberFormat="1" applyFont="1" applyBorder="1" applyAlignment="1">
      <alignment horizontal="center"/>
    </xf>
    <xf numFmtId="49" fontId="2" fillId="0" borderId="3" xfId="0" applyNumberFormat="1" applyFont="1" applyBorder="1"/>
    <xf numFmtId="49" fontId="2" fillId="0" borderId="4" xfId="0" applyNumberFormat="1" applyFont="1" applyBorder="1"/>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12"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left" vertical="top"/>
    </xf>
    <xf numFmtId="0" fontId="12" fillId="0" borderId="0" xfId="0" applyFont="1" applyAlignment="1">
      <alignment vertical="top" wrapText="1"/>
    </xf>
    <xf numFmtId="0" fontId="7" fillId="0" borderId="2" xfId="0" applyFont="1" applyBorder="1" applyAlignment="1">
      <alignment horizontal="left" vertical="top" wrapText="1"/>
    </xf>
    <xf numFmtId="2" fontId="7" fillId="0" borderId="2" xfId="0" applyNumberFormat="1" applyFont="1" applyBorder="1" applyAlignment="1">
      <alignment horizontal="center" vertical="top" wrapText="1"/>
    </xf>
    <xf numFmtId="0" fontId="4" fillId="0" borderId="3" xfId="0" applyFont="1" applyBorder="1" applyAlignment="1">
      <alignment vertical="top" wrapText="1"/>
    </xf>
    <xf numFmtId="0" fontId="2" fillId="0" borderId="0" xfId="0" applyFont="1" applyAlignment="1">
      <alignment horizontal="left" vertical="top"/>
    </xf>
    <xf numFmtId="0" fontId="12" fillId="0" borderId="6" xfId="0" applyFont="1" applyBorder="1" applyAlignment="1">
      <alignment horizontal="left" vertical="top" wrapText="1"/>
    </xf>
    <xf numFmtId="17" fontId="2" fillId="0" borderId="1" xfId="0" applyNumberFormat="1" applyFont="1" applyBorder="1" applyAlignment="1">
      <alignment horizontal="left" vertical="top"/>
    </xf>
    <xf numFmtId="0" fontId="2" fillId="0" borderId="6" xfId="0" applyFont="1" applyBorder="1" applyAlignment="1">
      <alignment horizontal="left" vertical="top"/>
    </xf>
    <xf numFmtId="2" fontId="2" fillId="0" borderId="1" xfId="0" applyNumberFormat="1" applyFont="1" applyBorder="1" applyAlignment="1">
      <alignment horizontal="left" vertical="top" wrapText="1"/>
    </xf>
    <xf numFmtId="0" fontId="2" fillId="0" borderId="1" xfId="0" applyFont="1" applyBorder="1" applyAlignment="1">
      <alignment horizontal="left" vertical="top" wrapText="1" shrinkToFit="1"/>
    </xf>
    <xf numFmtId="0" fontId="12" fillId="0" borderId="1" xfId="0" applyFont="1" applyBorder="1" applyAlignment="1">
      <alignment horizontal="left" vertical="top" wrapText="1"/>
    </xf>
    <xf numFmtId="0" fontId="13" fillId="0" borderId="0" xfId="0" applyFont="1" applyAlignment="1">
      <alignment horizontal="center" vertical="top"/>
    </xf>
    <xf numFmtId="0" fontId="2" fillId="0" borderId="2" xfId="0" applyFont="1" applyBorder="1" applyAlignment="1">
      <alignment horizontal="center"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xf>
    <xf numFmtId="0" fontId="2" fillId="0" borderId="6" xfId="0" applyFont="1" applyBorder="1" applyAlignment="1">
      <alignment horizontal="left" vertical="top" wrapText="1"/>
    </xf>
    <xf numFmtId="2" fontId="2" fillId="0" borderId="6" xfId="0" applyNumberFormat="1" applyFont="1" applyBorder="1" applyAlignment="1">
      <alignment horizontal="left" vertical="top"/>
    </xf>
    <xf numFmtId="0" fontId="2" fillId="0" borderId="7" xfId="0" applyFont="1" applyBorder="1" applyAlignment="1">
      <alignment horizontal="left" vertical="top"/>
    </xf>
    <xf numFmtId="165" fontId="4" fillId="0" borderId="1" xfId="0" applyNumberFormat="1" applyFont="1" applyBorder="1" applyAlignment="1">
      <alignment horizontal="center" vertical="top" wrapText="1"/>
    </xf>
    <xf numFmtId="166" fontId="2" fillId="0" borderId="1" xfId="1" applyNumberFormat="1" applyFont="1" applyBorder="1" applyAlignment="1">
      <alignment horizontal="center" vertical="top"/>
    </xf>
    <xf numFmtId="0" fontId="2" fillId="0" borderId="6" xfId="0" applyFont="1" applyBorder="1" applyAlignment="1">
      <alignment horizontal="center" vertical="top"/>
    </xf>
    <xf numFmtId="0" fontId="2" fillId="0" borderId="0" xfId="0" applyFont="1" applyAlignment="1">
      <alignment vertical="top"/>
    </xf>
    <xf numFmtId="0" fontId="0" fillId="0" borderId="1" xfId="0" applyBorder="1"/>
    <xf numFmtId="0" fontId="2" fillId="0" borderId="4" xfId="0" applyFont="1" applyBorder="1" applyAlignment="1">
      <alignment vertical="top" wrapText="1"/>
    </xf>
    <xf numFmtId="0" fontId="14" fillId="0" borderId="1" xfId="0" applyFont="1" applyBorder="1" applyAlignment="1">
      <alignment vertical="top" wrapText="1"/>
    </xf>
    <xf numFmtId="0" fontId="4" fillId="0" borderId="3" xfId="0" applyFont="1" applyBorder="1" applyAlignment="1">
      <alignment horizontal="left" vertical="top" wrapText="1"/>
    </xf>
    <xf numFmtId="2" fontId="2" fillId="0" borderId="0" xfId="0" applyNumberFormat="1" applyFont="1" applyAlignment="1">
      <alignment horizontal="left" vertical="top" wrapText="1"/>
    </xf>
    <xf numFmtId="0" fontId="2" fillId="0" borderId="1" xfId="0" applyFont="1" applyBorder="1" applyAlignment="1">
      <alignment horizontal="center" wrapText="1"/>
    </xf>
    <xf numFmtId="0" fontId="2" fillId="0" borderId="6" xfId="0" applyFont="1" applyBorder="1" applyAlignment="1">
      <alignment horizontal="center" vertical="top" wrapText="1"/>
    </xf>
    <xf numFmtId="0" fontId="3" fillId="0" borderId="1" xfId="0" applyFont="1" applyBorder="1" applyAlignment="1">
      <alignment horizontal="center" wrapText="1"/>
    </xf>
    <xf numFmtId="2" fontId="3" fillId="0" borderId="1" xfId="0" applyNumberFormat="1" applyFont="1" applyBorder="1" applyAlignment="1">
      <alignment horizontal="center" wrapText="1"/>
    </xf>
    <xf numFmtId="2" fontId="2" fillId="0" borderId="4" xfId="0" applyNumberFormat="1" applyFont="1" applyBorder="1" applyAlignment="1">
      <alignment horizontal="center" vertical="top" wrapText="1"/>
    </xf>
    <xf numFmtId="0" fontId="4" fillId="0" borderId="0" xfId="0" applyFont="1" applyAlignment="1">
      <alignment vertical="top" wrapText="1"/>
    </xf>
    <xf numFmtId="0" fontId="4" fillId="0" borderId="1" xfId="0" applyFont="1" applyBorder="1" applyAlignment="1">
      <alignment horizontal="left" vertical="top"/>
    </xf>
    <xf numFmtId="2" fontId="4" fillId="0" borderId="4" xfId="0" applyNumberFormat="1" applyFont="1" applyBorder="1" applyAlignment="1">
      <alignment horizontal="center" vertical="top" wrapText="1"/>
    </xf>
    <xf numFmtId="14" fontId="4" fillId="0" borderId="1" xfId="0" applyNumberFormat="1" applyFont="1" applyBorder="1" applyAlignment="1">
      <alignment horizontal="left" vertical="top" wrapText="1"/>
    </xf>
    <xf numFmtId="0" fontId="4" fillId="3" borderId="2" xfId="0" applyFont="1" applyFill="1" applyBorder="1" applyAlignment="1">
      <alignment horizontal="left" vertical="top" wrapText="1"/>
    </xf>
    <xf numFmtId="0" fontId="2" fillId="0" borderId="3" xfId="0" applyFont="1" applyBorder="1"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4" fillId="0" borderId="4" xfId="0" applyFont="1"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13" fillId="0" borderId="1" xfId="0" applyFont="1" applyBorder="1"/>
    <xf numFmtId="0" fontId="13" fillId="0" borderId="1" xfId="0" applyFont="1" applyBorder="1" applyAlignment="1">
      <alignment horizontal="left" vertical="top"/>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14" fontId="17" fillId="0" borderId="1" xfId="0" applyNumberFormat="1" applyFont="1" applyBorder="1" applyAlignment="1">
      <alignment horizontal="right"/>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top" wrapText="1"/>
    </xf>
    <xf numFmtId="2" fontId="13" fillId="0" borderId="1" xfId="0" applyNumberFormat="1" applyFont="1" applyBorder="1" applyAlignment="1">
      <alignment horizontal="left" vertical="center" wrapText="1"/>
    </xf>
    <xf numFmtId="0" fontId="13" fillId="0" borderId="0" xfId="0" applyFont="1" applyAlignment="1">
      <alignment horizontal="left" vertical="center"/>
    </xf>
    <xf numFmtId="0" fontId="13" fillId="0" borderId="1" xfId="0" applyFont="1" applyBorder="1" applyAlignment="1">
      <alignment horizontal="left" vertical="center"/>
    </xf>
    <xf numFmtId="0" fontId="13" fillId="0" borderId="4"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horizontal="left" vertical="top" wrapText="1"/>
    </xf>
    <xf numFmtId="2" fontId="18" fillId="0" borderId="1" xfId="0" applyNumberFormat="1" applyFont="1" applyBorder="1" applyAlignment="1">
      <alignment horizontal="left" vertical="center" wrapText="1"/>
    </xf>
    <xf numFmtId="0" fontId="16" fillId="0" borderId="5" xfId="0" applyFont="1" applyBorder="1" applyAlignment="1">
      <alignment vertical="top" wrapText="1"/>
    </xf>
    <xf numFmtId="2" fontId="18" fillId="0" borderId="1" xfId="0" applyNumberFormat="1" applyFont="1" applyBorder="1" applyAlignment="1">
      <alignment horizontal="left" vertical="top" wrapText="1"/>
    </xf>
    <xf numFmtId="14" fontId="19" fillId="0" borderId="5" xfId="0" applyNumberFormat="1" applyFont="1" applyBorder="1" applyAlignment="1">
      <alignment horizontal="right" vertical="top"/>
    </xf>
    <xf numFmtId="0" fontId="18" fillId="0" borderId="10" xfId="0" applyFont="1" applyBorder="1" applyAlignment="1">
      <alignment horizontal="left" vertical="top" wrapText="1"/>
    </xf>
    <xf numFmtId="0" fontId="18" fillId="0" borderId="1" xfId="0" applyFont="1" applyBorder="1" applyAlignment="1">
      <alignment vertical="top" wrapText="1"/>
    </xf>
    <xf numFmtId="14" fontId="19" fillId="0" borderId="1" xfId="0" applyNumberFormat="1" applyFont="1" applyBorder="1" applyAlignment="1">
      <alignment horizontal="right" vertical="top" wrapText="1"/>
    </xf>
    <xf numFmtId="0" fontId="18" fillId="0" borderId="6" xfId="0" applyFont="1" applyBorder="1" applyAlignment="1">
      <alignment horizontal="left" vertical="center" wrapText="1"/>
    </xf>
    <xf numFmtId="0" fontId="18" fillId="0" borderId="1" xfId="0" applyFont="1" applyBorder="1" applyAlignment="1">
      <alignment horizontal="right" vertical="top" wrapText="1"/>
    </xf>
    <xf numFmtId="2" fontId="18" fillId="0" borderId="10" xfId="0" applyNumberFormat="1" applyFont="1" applyBorder="1" applyAlignment="1">
      <alignment horizontal="left" vertical="top" wrapText="1"/>
    </xf>
    <xf numFmtId="0" fontId="18" fillId="0" borderId="1" xfId="0" applyFont="1" applyBorder="1" applyAlignment="1" applyProtection="1">
      <alignment vertical="center" wrapText="1"/>
      <protection locked="0"/>
    </xf>
    <xf numFmtId="2" fontId="18" fillId="0" borderId="1" xfId="0" applyNumberFormat="1" applyFont="1" applyBorder="1" applyAlignment="1">
      <alignment vertical="center" wrapText="1"/>
    </xf>
    <xf numFmtId="0" fontId="13" fillId="0" borderId="10" xfId="0" applyFont="1" applyBorder="1" applyAlignment="1">
      <alignment vertical="top" wrapText="1"/>
    </xf>
    <xf numFmtId="2" fontId="13" fillId="0" borderId="1" xfId="0" applyNumberFormat="1" applyFont="1" applyBorder="1" applyAlignment="1">
      <alignment horizontal="left" vertical="top" wrapText="1"/>
    </xf>
    <xf numFmtId="14" fontId="17" fillId="0" borderId="1" xfId="0" applyNumberFormat="1" applyFont="1" applyBorder="1" applyAlignment="1">
      <alignment vertical="top" wrapText="1"/>
    </xf>
    <xf numFmtId="0" fontId="13" fillId="2" borderId="1" xfId="0" applyFont="1" applyFill="1" applyBorder="1" applyAlignment="1">
      <alignment horizontal="left" vertical="center" wrapText="1"/>
    </xf>
    <xf numFmtId="0" fontId="13" fillId="0" borderId="10" xfId="0" applyFont="1" applyBorder="1" applyAlignment="1">
      <alignment horizontal="left" vertical="center" wrapText="1"/>
    </xf>
    <xf numFmtId="14" fontId="17" fillId="0" borderId="5" xfId="0" applyNumberFormat="1" applyFont="1" applyBorder="1" applyAlignment="1">
      <alignment vertical="top" wrapText="1"/>
    </xf>
    <xf numFmtId="0" fontId="13" fillId="0" borderId="1" xfId="0" applyFont="1" applyBorder="1" applyAlignment="1">
      <alignment vertical="top" wrapText="1"/>
    </xf>
    <xf numFmtId="0" fontId="0" fillId="0" borderId="5" xfId="0" applyBorder="1" applyAlignment="1">
      <alignment vertical="top" wrapText="1"/>
    </xf>
    <xf numFmtId="0" fontId="18" fillId="0" borderId="1" xfId="5" applyFont="1" applyBorder="1" applyAlignment="1" applyProtection="1">
      <alignment horizontal="left" vertical="center" wrapText="1"/>
      <protection locked="0"/>
    </xf>
    <xf numFmtId="2" fontId="18" fillId="0" borderId="0" xfId="0" applyNumberFormat="1" applyFont="1" applyAlignment="1">
      <alignment horizontal="left" vertical="center"/>
    </xf>
    <xf numFmtId="0" fontId="18" fillId="0" borderId="1" xfId="0" applyFont="1" applyBorder="1" applyAlignment="1" applyProtection="1">
      <alignment horizontal="left" vertical="center" wrapText="1"/>
      <protection locked="0"/>
    </xf>
    <xf numFmtId="0" fontId="13" fillId="0" borderId="1" xfId="0" applyFont="1" applyBorder="1" applyAlignment="1">
      <alignment wrapText="1"/>
    </xf>
    <xf numFmtId="2" fontId="13" fillId="0" borderId="1" xfId="0" applyNumberFormat="1" applyFont="1" applyBorder="1" applyAlignment="1">
      <alignment horizontal="left" vertical="top"/>
    </xf>
    <xf numFmtId="14" fontId="17" fillId="0" borderId="1" xfId="0" applyNumberFormat="1" applyFont="1" applyBorder="1" applyAlignment="1">
      <alignment horizontal="center" vertical="top"/>
    </xf>
    <xf numFmtId="4" fontId="13" fillId="0" borderId="1" xfId="0" applyNumberFormat="1" applyFont="1" applyBorder="1" applyAlignment="1">
      <alignment vertical="center" wrapText="1"/>
    </xf>
    <xf numFmtId="0" fontId="13" fillId="0" borderId="1" xfId="0" applyFont="1" applyBorder="1" applyAlignment="1">
      <alignment vertical="center"/>
    </xf>
    <xf numFmtId="0" fontId="13" fillId="0" borderId="0" xfId="0" applyFont="1" applyAlignment="1">
      <alignment vertical="center"/>
    </xf>
    <xf numFmtId="4" fontId="13" fillId="0" borderId="5" xfId="0" applyNumberFormat="1" applyFont="1" applyBorder="1" applyAlignment="1">
      <alignment vertical="center" wrapText="1"/>
    </xf>
    <xf numFmtId="14" fontId="17" fillId="0" borderId="1" xfId="0" applyNumberFormat="1" applyFont="1" applyBorder="1"/>
    <xf numFmtId="0" fontId="18" fillId="0" borderId="1" xfId="0" applyFont="1" applyBorder="1" applyAlignment="1">
      <alignment vertical="center"/>
    </xf>
    <xf numFmtId="0" fontId="13" fillId="2" borderId="1" xfId="0" applyFont="1" applyFill="1" applyBorder="1" applyAlignment="1">
      <alignment horizontal="left" vertical="center"/>
    </xf>
    <xf numFmtId="0" fontId="18" fillId="0" borderId="1" xfId="5" applyFont="1" applyBorder="1" applyAlignment="1" applyProtection="1">
      <alignment horizontal="left" vertical="center"/>
      <protection locked="0"/>
    </xf>
    <xf numFmtId="4" fontId="13" fillId="0" borderId="1" xfId="0" applyNumberFormat="1" applyFont="1" applyBorder="1" applyAlignment="1">
      <alignment horizontal="left" vertical="center"/>
    </xf>
    <xf numFmtId="2" fontId="13" fillId="0" borderId="1" xfId="0" applyNumberFormat="1" applyFont="1" applyBorder="1" applyAlignment="1">
      <alignment horizontal="left" vertical="center"/>
    </xf>
    <xf numFmtId="4" fontId="20" fillId="0" borderId="1" xfId="0" applyNumberFormat="1" applyFont="1" applyBorder="1" applyAlignment="1">
      <alignment horizontal="left" vertical="center"/>
    </xf>
    <xf numFmtId="0" fontId="18" fillId="0" borderId="1" xfId="0" applyFont="1" applyBorder="1" applyAlignment="1" applyProtection="1">
      <alignment horizontal="left" vertical="center"/>
      <protection locked="0"/>
    </xf>
    <xf numFmtId="4" fontId="13" fillId="0" borderId="1" xfId="0" applyNumberFormat="1" applyFont="1" applyBorder="1" applyAlignment="1">
      <alignment horizontal="left" vertical="top"/>
    </xf>
    <xf numFmtId="14" fontId="17" fillId="0" borderId="1" xfId="0" applyNumberFormat="1" applyFont="1" applyBorder="1" applyAlignment="1">
      <alignment vertical="center"/>
    </xf>
    <xf numFmtId="2" fontId="13" fillId="2" borderId="1" xfId="0" applyNumberFormat="1" applyFont="1" applyFill="1" applyBorder="1" applyAlignment="1">
      <alignment horizontal="left" vertical="center"/>
    </xf>
    <xf numFmtId="0" fontId="18" fillId="0" borderId="1" xfId="0" applyFont="1" applyBorder="1" applyAlignment="1">
      <alignment horizontal="left" vertical="center"/>
    </xf>
    <xf numFmtId="4" fontId="18" fillId="0" borderId="1" xfId="0" applyNumberFormat="1" applyFont="1" applyBorder="1" applyAlignment="1" applyProtection="1">
      <alignment horizontal="left" vertical="center"/>
      <protection locked="0"/>
    </xf>
    <xf numFmtId="4" fontId="18" fillId="0" borderId="1" xfId="0" applyNumberFormat="1" applyFont="1" applyBorder="1" applyAlignment="1">
      <alignment horizontal="left" vertical="center"/>
    </xf>
    <xf numFmtId="0" fontId="20" fillId="0" borderId="1" xfId="0" applyFont="1" applyBorder="1" applyAlignment="1">
      <alignment horizontal="left" vertical="center"/>
    </xf>
    <xf numFmtId="4" fontId="20" fillId="0" borderId="1" xfId="0" applyNumberFormat="1" applyFont="1" applyBorder="1" applyAlignment="1">
      <alignment horizontal="left" vertical="top"/>
    </xf>
    <xf numFmtId="2" fontId="20" fillId="0" borderId="1" xfId="0" applyNumberFormat="1" applyFont="1" applyBorder="1" applyAlignment="1">
      <alignment horizontal="left" vertical="top"/>
    </xf>
    <xf numFmtId="0" fontId="18" fillId="0" borderId="1" xfId="0" applyFont="1" applyBorder="1" applyAlignment="1" applyProtection="1">
      <alignment vertical="center"/>
      <protection locked="0"/>
    </xf>
    <xf numFmtId="0" fontId="13" fillId="0" borderId="1" xfId="0" applyFont="1" applyBorder="1" applyAlignment="1">
      <alignment horizontal="center" vertical="center"/>
    </xf>
    <xf numFmtId="14" fontId="17" fillId="0" borderId="1" xfId="0" applyNumberFormat="1" applyFont="1" applyBorder="1" applyAlignment="1">
      <alignment horizontal="left" vertical="top"/>
    </xf>
    <xf numFmtId="0" fontId="2" fillId="2" borderId="1" xfId="0" applyFont="1" applyFill="1" applyBorder="1" applyAlignment="1">
      <alignment vertical="top" wrapText="1"/>
    </xf>
    <xf numFmtId="0" fontId="4" fillId="2" borderId="1" xfId="0" applyFont="1" applyFill="1" applyBorder="1" applyAlignment="1">
      <alignment horizontal="center" vertical="top" wrapText="1"/>
    </xf>
    <xf numFmtId="165" fontId="7" fillId="2" borderId="1" xfId="2" applyNumberFormat="1" applyFont="1" applyFill="1" applyBorder="1" applyAlignment="1">
      <alignment horizontal="center" vertical="top" wrapText="1"/>
    </xf>
    <xf numFmtId="0" fontId="4" fillId="0" borderId="4" xfId="0" applyFont="1" applyBorder="1" applyAlignment="1">
      <alignment vertical="top" wrapText="1"/>
    </xf>
    <xf numFmtId="2" fontId="2" fillId="0" borderId="4" xfId="0" applyNumberFormat="1" applyFont="1" applyBorder="1" applyAlignment="1">
      <alignment horizontal="center" vertical="top"/>
    </xf>
    <xf numFmtId="164" fontId="4" fillId="2" borderId="1" xfId="0" applyNumberFormat="1" applyFont="1" applyFill="1" applyBorder="1" applyAlignment="1">
      <alignment horizontal="center" vertical="top" wrapText="1"/>
    </xf>
    <xf numFmtId="0" fontId="0" fillId="0" borderId="1" xfId="0" applyBorder="1" applyAlignment="1">
      <alignment wrapText="1"/>
    </xf>
    <xf numFmtId="0" fontId="4" fillId="0" borderId="2" xfId="0" applyFont="1" applyBorder="1" applyAlignment="1">
      <alignment horizontal="left" vertical="top"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wrapText="1"/>
    </xf>
    <xf numFmtId="0" fontId="0" fillId="0" borderId="4" xfId="0" applyBorder="1" applyAlignment="1">
      <alignment wrapText="1"/>
    </xf>
    <xf numFmtId="0" fontId="0" fillId="0" borderId="3" xfId="0"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center" vertical="top" wrapText="1"/>
    </xf>
    <xf numFmtId="0" fontId="0" fillId="0" borderId="1" xfId="0" applyBorder="1" applyAlignment="1">
      <alignment horizontal="center" vertical="top" wrapText="1"/>
    </xf>
    <xf numFmtId="0" fontId="2" fillId="0" borderId="1" xfId="0" applyFont="1" applyBorder="1" applyAlignment="1">
      <alignment horizontal="left" vertical="top" wrapText="1"/>
    </xf>
    <xf numFmtId="0" fontId="2" fillId="0" borderId="2"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2" fillId="0" borderId="1" xfId="0" applyFont="1" applyBorder="1" applyAlignment="1">
      <alignment horizontal="center" vertical="top"/>
    </xf>
    <xf numFmtId="0" fontId="2" fillId="0" borderId="1" xfId="0" applyFont="1" applyBorder="1" applyAlignment="1">
      <alignment horizontal="left" wrapText="1"/>
    </xf>
    <xf numFmtId="0" fontId="3" fillId="0" borderId="6" xfId="0" applyFont="1" applyBorder="1" applyAlignment="1">
      <alignment horizontal="right" vertical="top"/>
    </xf>
    <xf numFmtId="0" fontId="3" fillId="0" borderId="5" xfId="0" applyFont="1" applyBorder="1" applyAlignment="1">
      <alignment horizontal="right" vertical="top"/>
    </xf>
    <xf numFmtId="0" fontId="3" fillId="0" borderId="1" xfId="0" applyFont="1" applyBorder="1" applyAlignment="1">
      <alignment horizontal="center"/>
    </xf>
    <xf numFmtId="0" fontId="2" fillId="0" borderId="1" xfId="0" applyFont="1" applyBorder="1" applyAlignment="1">
      <alignment vertical="top"/>
    </xf>
    <xf numFmtId="0" fontId="2" fillId="0" borderId="1" xfId="0" applyFont="1" applyBorder="1"/>
    <xf numFmtId="0" fontId="2" fillId="0" borderId="3" xfId="0" applyFont="1" applyBorder="1"/>
    <xf numFmtId="0" fontId="2" fillId="0" borderId="4" xfId="0" applyFont="1" applyBorder="1"/>
    <xf numFmtId="0" fontId="2" fillId="0" borderId="1" xfId="0" applyFont="1" applyBorder="1" applyAlignment="1">
      <alignment vertical="top" wrapText="1"/>
    </xf>
    <xf numFmtId="0" fontId="3" fillId="0" borderId="9" xfId="0" applyFont="1" applyBorder="1" applyAlignment="1">
      <alignment horizontal="right" vertical="top"/>
    </xf>
    <xf numFmtId="0" fontId="3" fillId="0" borderId="11" xfId="0" applyFont="1" applyBorder="1" applyAlignment="1">
      <alignment horizontal="right" vertical="top"/>
    </xf>
    <xf numFmtId="0" fontId="3" fillId="0" borderId="1" xfId="0" applyFont="1" applyBorder="1" applyAlignment="1">
      <alignment horizontal="center" vertical="center"/>
    </xf>
    <xf numFmtId="0" fontId="2" fillId="0" borderId="2" xfId="0" applyFont="1" applyBorder="1" applyAlignment="1">
      <alignment horizontal="center" vertical="top"/>
    </xf>
    <xf numFmtId="0" fontId="0" fillId="0" borderId="4" xfId="0" applyBorder="1" applyAlignment="1">
      <alignment horizontal="center" vertical="top"/>
    </xf>
    <xf numFmtId="0" fontId="2" fillId="0" borderId="1" xfId="0" applyFont="1" applyBorder="1" applyAlignment="1">
      <alignment horizontal="center" vertical="center"/>
    </xf>
    <xf numFmtId="0" fontId="2" fillId="0" borderId="3" xfId="0" applyFont="1" applyBorder="1" applyAlignment="1">
      <alignment horizontal="center" vertical="top"/>
    </xf>
    <xf numFmtId="0" fontId="2" fillId="0" borderId="4" xfId="0" applyFont="1" applyBorder="1" applyAlignment="1">
      <alignment horizontal="center" vertical="top"/>
    </xf>
    <xf numFmtId="0" fontId="4"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2" xfId="0" applyFont="1" applyBorder="1"/>
    <xf numFmtId="0" fontId="4" fillId="0" borderId="1" xfId="0" applyFont="1" applyBorder="1" applyAlignment="1">
      <alignment horizontal="center" vertical="top" wrapText="1"/>
    </xf>
    <xf numFmtId="0" fontId="4" fillId="3" borderId="1" xfId="0" applyFont="1" applyFill="1" applyBorder="1" applyAlignment="1">
      <alignment horizontal="left" vertical="top" wrapText="1"/>
    </xf>
    <xf numFmtId="0" fontId="2" fillId="0" borderId="4" xfId="0" applyFont="1" applyBorder="1" applyAlignment="1">
      <alignment vertical="top" wrapText="1"/>
    </xf>
    <xf numFmtId="0" fontId="0" fillId="0" borderId="3" xfId="0" applyBorder="1" applyAlignment="1">
      <alignment wrapText="1"/>
    </xf>
    <xf numFmtId="0" fontId="0" fillId="0" borderId="3" xfId="0" applyBorder="1" applyAlignment="1">
      <alignment horizontal="center" vertical="top"/>
    </xf>
    <xf numFmtId="0" fontId="7" fillId="0" borderId="2" xfId="0" applyFont="1" applyBorder="1" applyAlignment="1">
      <alignment horizontal="left" vertical="top" wrapText="1"/>
    </xf>
    <xf numFmtId="0" fontId="4" fillId="0" borderId="3" xfId="0" applyFont="1" applyBorder="1" applyAlignment="1">
      <alignment horizontal="left" vertical="top" wrapText="1"/>
    </xf>
    <xf numFmtId="0" fontId="2" fillId="0" borderId="3" xfId="0" applyFont="1" applyBorder="1" applyAlignment="1">
      <alignment vertical="top" wrapText="1"/>
    </xf>
    <xf numFmtId="0" fontId="2" fillId="0" borderId="2" xfId="0" applyFont="1" applyBorder="1" applyAlignment="1">
      <alignment horizontal="center" vertical="top" wrapText="1"/>
    </xf>
    <xf numFmtId="0" fontId="0" fillId="0" borderId="4" xfId="0" applyBorder="1" applyAlignment="1">
      <alignment horizontal="center" vertical="top" wrapText="1"/>
    </xf>
    <xf numFmtId="0" fontId="0" fillId="0" borderId="4" xfId="0" applyBorder="1"/>
    <xf numFmtId="2" fontId="7" fillId="0" borderId="1" xfId="0" applyNumberFormat="1" applyFont="1" applyBorder="1" applyAlignment="1">
      <alignment horizontal="center" vertical="top" wrapText="1"/>
    </xf>
    <xf numFmtId="0" fontId="4" fillId="0" borderId="1" xfId="0" applyFont="1" applyBorder="1" applyAlignment="1">
      <alignment horizontal="left" vertical="top" wrapText="1" shrinkToFit="1"/>
    </xf>
    <xf numFmtId="0" fontId="2" fillId="0" borderId="3" xfId="0" applyFont="1" applyBorder="1" applyAlignment="1">
      <alignment wrapText="1"/>
    </xf>
    <xf numFmtId="2" fontId="2" fillId="0" borderId="2" xfId="0" applyNumberFormat="1" applyFont="1" applyBorder="1" applyAlignment="1">
      <alignment horizontal="center" vertical="top"/>
    </xf>
    <xf numFmtId="0" fontId="3" fillId="0" borderId="7" xfId="0" applyFont="1" applyBorder="1" applyAlignment="1">
      <alignment horizontal="center" vertical="top"/>
    </xf>
    <xf numFmtId="0" fontId="2" fillId="0" borderId="8" xfId="0" applyFont="1" applyBorder="1" applyAlignment="1">
      <alignment horizontal="center"/>
    </xf>
    <xf numFmtId="0" fontId="3" fillId="0" borderId="5" xfId="0" applyFont="1" applyBorder="1" applyAlignment="1">
      <alignment vertical="top"/>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3" xfId="0" applyFont="1" applyBorder="1" applyAlignment="1">
      <alignment vertical="top"/>
    </xf>
    <xf numFmtId="0" fontId="3" fillId="0" borderId="10" xfId="0" applyFont="1" applyBorder="1" applyAlignment="1">
      <alignment horizontal="right" vertical="top"/>
    </xf>
    <xf numFmtId="0" fontId="0" fillId="0" borderId="10" xfId="0" applyBorder="1" applyAlignment="1">
      <alignment vertical="top"/>
    </xf>
    <xf numFmtId="0" fontId="0" fillId="0" borderId="5" xfId="0" applyBorder="1" applyAlignment="1">
      <alignment vertical="top"/>
    </xf>
    <xf numFmtId="0" fontId="4" fillId="0" borderId="2" xfId="0" applyFont="1" applyBorder="1" applyAlignment="1">
      <alignment vertical="top" wrapText="1"/>
    </xf>
    <xf numFmtId="0" fontId="4" fillId="0" borderId="3" xfId="0" applyFont="1" applyBorder="1" applyAlignment="1">
      <alignment vertical="top" wrapText="1"/>
    </xf>
    <xf numFmtId="0" fontId="2" fillId="0" borderId="12" xfId="0" applyFont="1" applyBorder="1" applyAlignment="1">
      <alignment horizontal="left" vertical="top" wrapText="1"/>
    </xf>
    <xf numFmtId="0" fontId="0" fillId="0" borderId="11" xfId="0" applyBorder="1" applyAlignment="1">
      <alignment horizontal="left" vertical="top" wrapText="1"/>
    </xf>
    <xf numFmtId="49" fontId="2" fillId="0" borderId="2" xfId="0" applyNumberFormat="1" applyFont="1" applyBorder="1"/>
    <xf numFmtId="49" fontId="2" fillId="0" borderId="3" xfId="0" applyNumberFormat="1" applyFont="1" applyBorder="1"/>
    <xf numFmtId="49" fontId="2" fillId="0" borderId="4" xfId="0" applyNumberFormat="1" applyFont="1" applyBorder="1"/>
    <xf numFmtId="0" fontId="2" fillId="0" borderId="11" xfId="0" applyFont="1" applyBorder="1" applyAlignment="1">
      <alignment horizontal="left" vertical="top" wrapText="1"/>
    </xf>
    <xf numFmtId="0" fontId="3" fillId="0" borderId="4" xfId="0" applyFont="1" applyBorder="1" applyAlignment="1">
      <alignment horizontal="center"/>
    </xf>
    <xf numFmtId="0" fontId="3" fillId="0" borderId="6" xfId="0" applyFont="1" applyBorder="1" applyAlignment="1">
      <alignment horizontal="center" vertical="top"/>
    </xf>
    <xf numFmtId="0" fontId="3" fillId="0" borderId="10" xfId="0" applyFont="1" applyBorder="1"/>
    <xf numFmtId="0" fontId="2" fillId="0" borderId="1" xfId="0" applyFont="1" applyBorder="1" applyAlignment="1">
      <alignment horizontal="center"/>
    </xf>
    <xf numFmtId="0" fontId="2" fillId="0" borderId="4" xfId="0" applyFont="1" applyBorder="1" applyAlignment="1">
      <alignment vertical="top"/>
    </xf>
    <xf numFmtId="0" fontId="4" fillId="0" borderId="1" xfId="0" applyFont="1" applyBorder="1" applyAlignment="1">
      <alignment horizontal="center" vertical="top"/>
    </xf>
    <xf numFmtId="0" fontId="2" fillId="0" borderId="2" xfId="0" applyFont="1" applyBorder="1" applyAlignment="1">
      <alignment horizontal="justify" vertical="top"/>
    </xf>
    <xf numFmtId="0" fontId="2" fillId="0" borderId="4" xfId="0" applyFont="1" applyBorder="1" applyAlignment="1">
      <alignment horizontal="justify" vertical="top"/>
    </xf>
    <xf numFmtId="0" fontId="3" fillId="0" borderId="1" xfId="0" applyFont="1" applyBorder="1" applyAlignment="1">
      <alignment horizontal="center" vertical="top"/>
    </xf>
    <xf numFmtId="0" fontId="3" fillId="0" borderId="1" xfId="0" applyFont="1" applyBorder="1"/>
    <xf numFmtId="0" fontId="4" fillId="0" borderId="1" xfId="0" applyFont="1" applyBorder="1" applyAlignment="1">
      <alignment vertical="top" wrapText="1"/>
    </xf>
    <xf numFmtId="0" fontId="7" fillId="0" borderId="4"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wrapText="1"/>
    </xf>
    <xf numFmtId="0" fontId="0" fillId="0" borderId="3" xfId="0" applyBorder="1"/>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4" fillId="0" borderId="2" xfId="0" applyFont="1" applyBorder="1" applyAlignment="1">
      <alignment horizontal="center" vertical="top"/>
    </xf>
    <xf numFmtId="2" fontId="4" fillId="0" borderId="1" xfId="0" applyNumberFormat="1" applyFont="1" applyBorder="1" applyAlignment="1">
      <alignment horizontal="center" vertical="top" wrapText="1"/>
    </xf>
    <xf numFmtId="0" fontId="4" fillId="0" borderId="1" xfId="4" applyFont="1" applyBorder="1" applyAlignment="1">
      <alignment horizontal="center" vertical="top" wrapText="1"/>
    </xf>
    <xf numFmtId="0" fontId="4" fillId="0" borderId="1" xfId="4" applyFont="1" applyBorder="1" applyAlignment="1">
      <alignment horizontal="left" vertical="top" wrapText="1"/>
    </xf>
    <xf numFmtId="0" fontId="4" fillId="0" borderId="3" xfId="0" applyFont="1" applyBorder="1" applyAlignment="1">
      <alignment horizontal="center" vertical="top" wrapText="1"/>
    </xf>
    <xf numFmtId="0" fontId="0" fillId="0" borderId="3" xfId="0" applyBorder="1" applyAlignment="1">
      <alignment horizontal="center" vertical="top" wrapText="1"/>
    </xf>
    <xf numFmtId="0" fontId="4" fillId="3" borderId="2" xfId="0" applyFont="1" applyFill="1" applyBorder="1" applyAlignment="1">
      <alignment horizontal="left" vertical="top" wrapText="1"/>
    </xf>
    <xf numFmtId="2" fontId="4" fillId="0" borderId="2"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0" fontId="4" fillId="0" borderId="3" xfId="0" applyFont="1" applyBorder="1"/>
    <xf numFmtId="0" fontId="4" fillId="0" borderId="1" xfId="0" applyFont="1" applyBorder="1" applyAlignment="1">
      <alignment vertical="top"/>
    </xf>
    <xf numFmtId="0" fontId="2" fillId="0" borderId="4" xfId="0" applyFont="1" applyBorder="1" applyAlignment="1">
      <alignment horizontal="left" vertical="top"/>
    </xf>
    <xf numFmtId="0" fontId="0" fillId="0" borderId="1" xfId="0" applyBorder="1" applyAlignment="1">
      <alignment vertical="top" wrapText="1"/>
    </xf>
    <xf numFmtId="0" fontId="3" fillId="0" borderId="6" xfId="0" applyFont="1" applyBorder="1" applyAlignment="1">
      <alignment horizontal="right" vertical="top" wrapText="1"/>
    </xf>
    <xf numFmtId="0" fontId="3" fillId="0" borderId="5" xfId="0" applyFont="1" applyBorder="1" applyAlignment="1">
      <alignment horizontal="right" wrapText="1"/>
    </xf>
    <xf numFmtId="0" fontId="3" fillId="0" borderId="1" xfId="0" applyFont="1" applyBorder="1" applyAlignment="1">
      <alignment horizontal="center" wrapText="1"/>
    </xf>
    <xf numFmtId="0" fontId="4" fillId="2" borderId="2"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4" xfId="0" applyFont="1" applyFill="1" applyBorder="1" applyAlignment="1">
      <alignment horizontal="left" vertical="top" wrapText="1"/>
    </xf>
    <xf numFmtId="0" fontId="7" fillId="0" borderId="2" xfId="0" applyFont="1" applyBorder="1" applyAlignment="1">
      <alignment horizontal="right" vertical="center" wrapText="1"/>
    </xf>
    <xf numFmtId="0" fontId="0" fillId="0" borderId="4" xfId="0" applyBorder="1" applyAlignment="1">
      <alignment horizontal="right" vertical="center" wrapText="1"/>
    </xf>
    <xf numFmtId="0" fontId="0" fillId="0" borderId="1" xfId="0" applyBorder="1" applyAlignment="1">
      <alignment horizontal="center" vertical="top"/>
    </xf>
    <xf numFmtId="0" fontId="3" fillId="0" borderId="6" xfId="0" applyFont="1" applyBorder="1" applyAlignment="1">
      <alignment horizontal="right"/>
    </xf>
    <xf numFmtId="0" fontId="3" fillId="0" borderId="5" xfId="0" applyFont="1" applyBorder="1" applyAlignment="1">
      <alignment horizontal="right"/>
    </xf>
    <xf numFmtId="0" fontId="4" fillId="0" borderId="4" xfId="0" applyFont="1" applyBorder="1" applyAlignment="1">
      <alignment horizontal="left" vertical="top" wrapText="1"/>
    </xf>
    <xf numFmtId="0" fontId="3" fillId="0" borderId="10" xfId="0" applyFont="1" applyBorder="1" applyAlignment="1">
      <alignment horizontal="center" vertical="top"/>
    </xf>
    <xf numFmtId="0" fontId="3" fillId="0" borderId="5" xfId="0" applyFont="1" applyBorder="1" applyAlignment="1">
      <alignment horizontal="center" vertical="top"/>
    </xf>
    <xf numFmtId="0" fontId="5" fillId="0" borderId="6" xfId="0" applyFont="1" applyBorder="1" applyAlignment="1">
      <alignment horizontal="right"/>
    </xf>
    <xf numFmtId="0" fontId="5" fillId="0" borderId="5" xfId="0" applyFont="1" applyBorder="1" applyAlignment="1">
      <alignment horizontal="right"/>
    </xf>
    <xf numFmtId="2" fontId="4" fillId="0" borderId="3" xfId="0" applyNumberFormat="1" applyFont="1" applyBorder="1" applyAlignment="1">
      <alignment horizontal="center" vertical="top" wrapText="1"/>
    </xf>
    <xf numFmtId="0" fontId="3" fillId="0" borderId="1" xfId="0" quotePrefix="1" applyFont="1" applyBorder="1" applyAlignment="1">
      <alignment horizontal="center"/>
    </xf>
    <xf numFmtId="0" fontId="2" fillId="0" borderId="2" xfId="0" applyFont="1" applyBorder="1" applyAlignment="1">
      <alignment vertical="center" wrapText="1"/>
    </xf>
    <xf numFmtId="0" fontId="2" fillId="0" borderId="4" xfId="0" applyFont="1" applyBorder="1" applyAlignment="1">
      <alignment vertical="center" wrapText="1"/>
    </xf>
    <xf numFmtId="0" fontId="7" fillId="0" borderId="2" xfId="4" applyFont="1" applyBorder="1" applyAlignment="1">
      <alignment horizontal="center" vertical="top" wrapText="1"/>
    </xf>
    <xf numFmtId="0" fontId="3" fillId="0" borderId="5" xfId="0" applyFont="1" applyBorder="1" applyAlignment="1">
      <alignment horizontal="right" vertical="top" wrapText="1"/>
    </xf>
    <xf numFmtId="0" fontId="3" fillId="0" borderId="1" xfId="0" applyFont="1" applyBorder="1" applyAlignment="1">
      <alignment horizontal="center" vertical="top" wrapText="1"/>
    </xf>
    <xf numFmtId="0" fontId="2" fillId="0" borderId="5" xfId="0" applyFont="1" applyBorder="1" applyAlignment="1">
      <alignment horizontal="right" vertical="top"/>
    </xf>
    <xf numFmtId="0" fontId="4" fillId="0" borderId="2" xfId="4" applyFont="1" applyBorder="1" applyAlignment="1">
      <alignment horizontal="left" vertical="top" wrapText="1"/>
    </xf>
    <xf numFmtId="0" fontId="11" fillId="0" borderId="6" xfId="0" applyFont="1" applyBorder="1" applyAlignment="1">
      <alignment horizontal="right" vertical="top" wrapText="1"/>
    </xf>
    <xf numFmtId="0" fontId="5" fillId="0" borderId="1" xfId="0" applyFont="1" applyBorder="1" applyAlignment="1">
      <alignment horizontal="center"/>
    </xf>
    <xf numFmtId="0" fontId="7" fillId="0" borderId="2" xfId="0" applyFont="1" applyBorder="1" applyAlignment="1">
      <alignment horizontal="center" vertical="top" wrapText="1"/>
    </xf>
    <xf numFmtId="0" fontId="2" fillId="0" borderId="3" xfId="0" applyFont="1" applyBorder="1" applyAlignment="1">
      <alignment horizontal="left" wrapText="1"/>
    </xf>
    <xf numFmtId="0" fontId="2" fillId="0" borderId="4" xfId="0" applyFont="1" applyBorder="1" applyAlignment="1">
      <alignment horizontal="left" wrapText="1"/>
    </xf>
    <xf numFmtId="0" fontId="3" fillId="0" borderId="6" xfId="0" applyFont="1" applyBorder="1" applyAlignment="1">
      <alignment horizontal="center"/>
    </xf>
    <xf numFmtId="0" fontId="3" fillId="0" borderId="10" xfId="0" applyFont="1" applyBorder="1" applyAlignment="1">
      <alignment horizontal="center"/>
    </xf>
    <xf numFmtId="0" fontId="3" fillId="0" borderId="5" xfId="0" applyFont="1" applyBorder="1" applyAlignment="1">
      <alignment horizontal="center"/>
    </xf>
    <xf numFmtId="0" fontId="7" fillId="0" borderId="1" xfId="4" applyFont="1" applyBorder="1" applyAlignment="1">
      <alignment horizontal="center" vertical="top" wrapText="1"/>
    </xf>
    <xf numFmtId="0" fontId="8" fillId="0" borderId="3" xfId="0" applyFont="1" applyBorder="1" applyAlignment="1">
      <alignment vertical="top" wrapText="1"/>
    </xf>
    <xf numFmtId="0" fontId="8" fillId="0" borderId="4" xfId="0" applyFont="1" applyBorder="1" applyAlignment="1">
      <alignment vertical="top" wrapText="1"/>
    </xf>
    <xf numFmtId="14" fontId="2" fillId="0" borderId="2" xfId="0" applyNumberFormat="1" applyFont="1" applyBorder="1" applyAlignment="1">
      <alignment horizontal="left" vertical="top" wrapText="1"/>
    </xf>
    <xf numFmtId="14" fontId="2" fillId="0" borderId="1" xfId="0" applyNumberFormat="1" applyFont="1" applyBorder="1" applyAlignment="1">
      <alignment horizontal="left" vertical="top"/>
    </xf>
    <xf numFmtId="0" fontId="0" fillId="0" borderId="1" xfId="0" applyBorder="1" applyAlignment="1">
      <alignment horizontal="left" vertical="top"/>
    </xf>
    <xf numFmtId="0" fontId="2" fillId="0" borderId="0" xfId="0" applyFont="1" applyAlignment="1">
      <alignment horizontal="left" vertical="top" wrapText="1"/>
    </xf>
    <xf numFmtId="0" fontId="0" fillId="0" borderId="0" xfId="0" applyAlignment="1">
      <alignment horizontal="left" vertical="top" wrapText="1"/>
    </xf>
    <xf numFmtId="0" fontId="3" fillId="0" borderId="8" xfId="0" applyFont="1" applyBorder="1" applyAlignment="1">
      <alignment horizontal="center" wrapText="1"/>
    </xf>
    <xf numFmtId="0" fontId="15" fillId="0" borderId="8" xfId="0" applyFont="1" applyBorder="1" applyAlignment="1">
      <alignment horizontal="center" wrapText="1"/>
    </xf>
    <xf numFmtId="0" fontId="2" fillId="0" borderId="2" xfId="0" applyFont="1" applyBorder="1" applyAlignment="1">
      <alignment horizontal="left" vertical="top"/>
    </xf>
    <xf numFmtId="0" fontId="0" fillId="0" borderId="4" xfId="0" applyBorder="1" applyAlignment="1">
      <alignment horizontal="left" vertical="top"/>
    </xf>
    <xf numFmtId="0" fontId="3" fillId="0" borderId="8" xfId="0" applyFont="1" applyBorder="1" applyAlignment="1">
      <alignment horizontal="center" vertical="top" wrapText="1"/>
    </xf>
    <xf numFmtId="0" fontId="15" fillId="0" borderId="8" xfId="0" applyFont="1" applyBorder="1" applyAlignment="1">
      <alignment horizontal="center" vertical="top" wrapText="1"/>
    </xf>
    <xf numFmtId="0" fontId="16" fillId="0" borderId="1" xfId="0" applyFont="1" applyBorder="1" applyAlignment="1">
      <alignment horizontal="left" vertical="top" wrapText="1"/>
    </xf>
    <xf numFmtId="0" fontId="0" fillId="0" borderId="3" xfId="0" applyBorder="1" applyAlignment="1">
      <alignment horizontal="left" vertical="top"/>
    </xf>
    <xf numFmtId="2" fontId="2" fillId="0" borderId="6" xfId="0" applyNumberFormat="1" applyFont="1" applyBorder="1" applyAlignment="1">
      <alignment horizontal="left" vertical="top" wrapText="1"/>
    </xf>
    <xf numFmtId="2" fontId="2" fillId="0" borderId="7" xfId="0" applyNumberFormat="1" applyFont="1" applyBorder="1" applyAlignment="1">
      <alignment horizontal="left" vertical="top"/>
    </xf>
    <xf numFmtId="2" fontId="2" fillId="0" borderId="13" xfId="0" applyNumberFormat="1" applyFont="1" applyBorder="1" applyAlignment="1">
      <alignment horizontal="left" vertical="top"/>
    </xf>
    <xf numFmtId="2" fontId="2" fillId="0" borderId="9" xfId="0" applyNumberFormat="1" applyFont="1" applyBorder="1" applyAlignment="1">
      <alignment horizontal="left" vertical="top"/>
    </xf>
    <xf numFmtId="0" fontId="2" fillId="0" borderId="5" xfId="0" applyFont="1" applyBorder="1" applyAlignment="1">
      <alignment horizontal="center" vertical="top"/>
    </xf>
    <xf numFmtId="0" fontId="0" fillId="0" borderId="1" xfId="0" applyBorder="1" applyAlignment="1">
      <alignment vertical="top"/>
    </xf>
    <xf numFmtId="14" fontId="2" fillId="0" borderId="2" xfId="0" applyNumberFormat="1" applyFont="1" applyBorder="1" applyAlignment="1">
      <alignment horizontal="left" vertical="top"/>
    </xf>
    <xf numFmtId="0" fontId="2" fillId="0" borderId="7" xfId="0" applyFont="1" applyBorder="1" applyAlignment="1">
      <alignment horizontal="left" vertical="top"/>
    </xf>
    <xf numFmtId="0" fontId="2" fillId="0" borderId="9" xfId="0" applyFont="1" applyBorder="1" applyAlignment="1">
      <alignment horizontal="left" vertical="top"/>
    </xf>
    <xf numFmtId="2" fontId="2" fillId="0" borderId="6" xfId="0" applyNumberFormat="1" applyFont="1" applyBorder="1" applyAlignment="1">
      <alignment horizontal="left" vertical="top"/>
    </xf>
    <xf numFmtId="0" fontId="2" fillId="0" borderId="2" xfId="0" applyFont="1" applyBorder="1" applyAlignment="1">
      <alignment vertical="top"/>
    </xf>
    <xf numFmtId="4" fontId="2" fillId="0" borderId="2" xfId="0" applyNumberFormat="1" applyFont="1" applyBorder="1" applyAlignment="1">
      <alignment vertical="top"/>
    </xf>
    <xf numFmtId="0" fontId="2" fillId="0" borderId="1" xfId="0" applyFont="1" applyBorder="1" applyAlignment="1">
      <alignment horizontal="left" vertical="top"/>
    </xf>
    <xf numFmtId="0" fontId="3" fillId="0" borderId="6" xfId="0" applyFont="1" applyBorder="1" applyAlignment="1">
      <alignment horizontal="center" vertical="top" wrapText="1"/>
    </xf>
    <xf numFmtId="0" fontId="3" fillId="0" borderId="10" xfId="0" applyFont="1" applyBorder="1" applyAlignment="1">
      <alignment horizontal="center" vertical="top" wrapText="1"/>
    </xf>
    <xf numFmtId="0" fontId="2" fillId="0" borderId="6" xfId="0" applyFont="1" applyBorder="1" applyAlignment="1">
      <alignment horizontal="left" vertical="top" wrapText="1"/>
    </xf>
    <xf numFmtId="2" fontId="2" fillId="0" borderId="2" xfId="0" applyNumberFormat="1" applyFont="1" applyBorder="1" applyAlignment="1">
      <alignment horizontal="left" vertical="top" wrapText="1"/>
    </xf>
    <xf numFmtId="2" fontId="2" fillId="0" borderId="4" xfId="0" applyNumberFormat="1" applyFont="1" applyBorder="1" applyAlignment="1">
      <alignment horizontal="left" vertical="top" wrapText="1"/>
    </xf>
    <xf numFmtId="0" fontId="2" fillId="0" borderId="1" xfId="0" applyFont="1" applyBorder="1" applyAlignment="1">
      <alignment wrapText="1"/>
    </xf>
    <xf numFmtId="0" fontId="0" fillId="0" borderId="4" xfId="0" applyBorder="1" applyAlignment="1">
      <alignment vertical="top"/>
    </xf>
    <xf numFmtId="14" fontId="2" fillId="0" borderId="2" xfId="0" applyNumberFormat="1" applyFont="1" applyBorder="1" applyAlignment="1">
      <alignment horizontal="center" vertical="top" wrapText="1"/>
    </xf>
    <xf numFmtId="14" fontId="2" fillId="0" borderId="1" xfId="0" applyNumberFormat="1" applyFont="1" applyBorder="1" applyAlignment="1">
      <alignment horizontal="center" vertical="top" wrapText="1"/>
    </xf>
    <xf numFmtId="0" fontId="0" fillId="0" borderId="1" xfId="0" applyBorder="1"/>
    <xf numFmtId="14" fontId="2" fillId="0" borderId="1" xfId="0" applyNumberFormat="1" applyFont="1" applyBorder="1" applyAlignment="1">
      <alignment vertical="top"/>
    </xf>
    <xf numFmtId="0" fontId="2" fillId="0" borderId="1" xfId="0" applyFont="1" applyBorder="1" applyAlignment="1">
      <alignment horizontal="left"/>
    </xf>
    <xf numFmtId="0" fontId="1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0" fontId="12" fillId="0" borderId="2" xfId="0" applyFont="1" applyBorder="1" applyAlignment="1">
      <alignment horizontal="left" vertical="top" wrapText="1"/>
    </xf>
    <xf numFmtId="14" fontId="4" fillId="0" borderId="2" xfId="0" applyNumberFormat="1" applyFont="1" applyBorder="1" applyAlignment="1">
      <alignment horizontal="left" vertical="top" wrapText="1"/>
    </xf>
    <xf numFmtId="14" fontId="2" fillId="0" borderId="2" xfId="0" applyNumberFormat="1" applyFont="1" applyBorder="1" applyAlignment="1">
      <alignment horizontal="center" vertical="top"/>
    </xf>
    <xf numFmtId="14" fontId="2" fillId="0" borderId="3" xfId="0" applyNumberFormat="1" applyFont="1" applyBorder="1" applyAlignment="1">
      <alignment horizontal="center" vertical="top"/>
    </xf>
    <xf numFmtId="14" fontId="2" fillId="0" borderId="4" xfId="0" applyNumberFormat="1" applyFont="1" applyBorder="1" applyAlignment="1">
      <alignment horizontal="center" vertical="top"/>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horizontal="left" vertical="top" wrapText="1"/>
    </xf>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18" fillId="0" borderId="6" xfId="0" applyFont="1" applyBorder="1" applyAlignment="1">
      <alignment horizontal="right" vertical="top" wrapText="1"/>
    </xf>
    <xf numFmtId="0" fontId="18" fillId="0" borderId="10" xfId="0" applyFont="1" applyBorder="1" applyAlignment="1">
      <alignment horizontal="right" vertical="top" wrapText="1"/>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5" xfId="0" applyFont="1" applyBorder="1" applyAlignment="1">
      <alignment horizontal="center"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9" fillId="0" borderId="1" xfId="0" applyFont="1" applyBorder="1" applyAlignment="1">
      <alignment horizontal="center" vertical="top"/>
    </xf>
    <xf numFmtId="0" fontId="13" fillId="0" borderId="3" xfId="0" applyFont="1" applyBorder="1" applyAlignment="1">
      <alignment horizontal="left" vertical="center"/>
    </xf>
    <xf numFmtId="0" fontId="0" fillId="0" borderId="4" xfId="0" applyBorder="1" applyAlignment="1">
      <alignment horizontal="left" vertical="center"/>
    </xf>
    <xf numFmtId="0" fontId="19" fillId="0" borderId="6" xfId="0" applyFont="1" applyBorder="1" applyAlignment="1">
      <alignment horizontal="center" vertical="top" wrapText="1"/>
    </xf>
    <xf numFmtId="0" fontId="17" fillId="0" borderId="10" xfId="0" applyFont="1" applyBorder="1" applyAlignment="1">
      <alignment horizontal="center" vertical="top" wrapText="1"/>
    </xf>
    <xf numFmtId="0" fontId="17" fillId="0" borderId="5" xfId="0" applyFont="1" applyBorder="1" applyAlignment="1">
      <alignment horizontal="center" vertical="top" wrapText="1"/>
    </xf>
    <xf numFmtId="0" fontId="13" fillId="0" borderId="10" xfId="0" applyFont="1" applyBorder="1" applyAlignment="1">
      <alignment horizontal="center" vertical="top" wrapText="1"/>
    </xf>
    <xf numFmtId="0" fontId="18" fillId="0" borderId="1" xfId="0" applyFont="1" applyBorder="1" applyAlignment="1" applyProtection="1">
      <alignment vertical="center" wrapText="1"/>
      <protection locked="0"/>
    </xf>
    <xf numFmtId="0" fontId="18" fillId="0" borderId="4" xfId="0" applyFont="1" applyBorder="1" applyAlignment="1">
      <alignment horizontal="left" vertical="center" wrapText="1"/>
    </xf>
    <xf numFmtId="0" fontId="13" fillId="0" borderId="1" xfId="0" applyFont="1" applyBorder="1" applyAlignment="1">
      <alignment horizontal="right" vertical="top" wrapText="1"/>
    </xf>
    <xf numFmtId="0" fontId="17" fillId="0" borderId="6" xfId="0" applyFont="1" applyBorder="1" applyAlignment="1">
      <alignment horizontal="center" vertical="top" wrapText="1"/>
    </xf>
    <xf numFmtId="0" fontId="19" fillId="0" borderId="10" xfId="0" applyFont="1" applyBorder="1" applyAlignment="1">
      <alignment horizontal="center" vertical="top" wrapText="1"/>
    </xf>
    <xf numFmtId="0" fontId="19" fillId="0" borderId="5" xfId="0" applyFont="1" applyBorder="1" applyAlignment="1">
      <alignment horizontal="center" vertical="top"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top" wrapText="1"/>
    </xf>
    <xf numFmtId="0" fontId="17" fillId="0" borderId="1" xfId="0" applyFont="1" applyBorder="1" applyAlignment="1">
      <alignment horizontal="center" vertical="top" wrapText="1"/>
    </xf>
    <xf numFmtId="0" fontId="18" fillId="0" borderId="1" xfId="0" applyFont="1" applyBorder="1" applyAlignment="1">
      <alignment vertical="top" wrapText="1"/>
    </xf>
    <xf numFmtId="0" fontId="0" fillId="0" borderId="4" xfId="0" applyBorder="1" applyAlignment="1">
      <alignment vertical="center" wrapText="1"/>
    </xf>
    <xf numFmtId="0" fontId="13" fillId="0" borderId="6" xfId="0" applyFont="1" applyBorder="1" applyAlignment="1">
      <alignment horizontal="right" vertical="top" wrapText="1"/>
    </xf>
    <xf numFmtId="0" fontId="13" fillId="0" borderId="10" xfId="0" applyFont="1" applyBorder="1" applyAlignment="1">
      <alignment horizontal="right" vertical="top" wrapText="1"/>
    </xf>
    <xf numFmtId="0" fontId="0" fillId="0" borderId="10" xfId="0" applyBorder="1" applyAlignment="1">
      <alignment vertical="top" wrapText="1"/>
    </xf>
    <xf numFmtId="0" fontId="0" fillId="0" borderId="5" xfId="0" applyBorder="1" applyAlignment="1">
      <alignment vertical="top" wrapText="1"/>
    </xf>
    <xf numFmtId="0" fontId="17" fillId="0" borderId="6" xfId="0" applyFont="1" applyBorder="1" applyAlignment="1">
      <alignment horizontal="center" wrapText="1"/>
    </xf>
    <xf numFmtId="0" fontId="17" fillId="0" borderId="10" xfId="0" applyFont="1" applyBorder="1" applyAlignment="1">
      <alignment horizontal="center" wrapText="1"/>
    </xf>
    <xf numFmtId="0" fontId="17" fillId="0" borderId="5" xfId="0" applyFont="1" applyBorder="1" applyAlignment="1">
      <alignment horizontal="center"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3" fillId="0" borderId="6" xfId="0" applyFont="1" applyBorder="1" applyAlignment="1">
      <alignment horizontal="right" vertical="top"/>
    </xf>
    <xf numFmtId="0" fontId="13" fillId="0" borderId="10" xfId="0" applyFont="1" applyBorder="1" applyAlignment="1">
      <alignment horizontal="right" vertical="top"/>
    </xf>
    <xf numFmtId="0" fontId="13" fillId="0" borderId="5" xfId="0" applyFont="1" applyBorder="1" applyAlignment="1">
      <alignment horizontal="right" vertical="top"/>
    </xf>
    <xf numFmtId="0" fontId="19" fillId="0" borderId="6" xfId="0" applyFont="1" applyBorder="1" applyAlignment="1">
      <alignment horizontal="center" vertical="center"/>
    </xf>
    <xf numFmtId="0" fontId="19" fillId="0" borderId="10" xfId="0" applyFont="1" applyBorder="1" applyAlignment="1">
      <alignment horizontal="center" vertical="center"/>
    </xf>
    <xf numFmtId="0" fontId="19" fillId="0" borderId="5" xfId="0" applyFont="1" applyBorder="1" applyAlignment="1">
      <alignment horizontal="center" vertical="center"/>
    </xf>
    <xf numFmtId="0" fontId="17" fillId="0" borderId="6" xfId="0" applyFont="1"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top"/>
    </xf>
    <xf numFmtId="0" fontId="18" fillId="0" borderId="1" xfId="0" applyFont="1" applyBorder="1" applyAlignment="1">
      <alignment wrapText="1"/>
    </xf>
    <xf numFmtId="0" fontId="18" fillId="0" borderId="5" xfId="0" applyFont="1" applyBorder="1" applyAlignment="1">
      <alignment horizontal="right" vertical="top" wrapText="1"/>
    </xf>
    <xf numFmtId="0" fontId="18" fillId="0" borderId="6" xfId="0" applyFont="1" applyBorder="1" applyAlignment="1">
      <alignment horizontal="right" vertical="top"/>
    </xf>
    <xf numFmtId="0" fontId="18" fillId="0" borderId="10" xfId="0" applyFont="1" applyBorder="1" applyAlignment="1">
      <alignment horizontal="right" vertical="top"/>
    </xf>
    <xf numFmtId="0" fontId="18" fillId="0" borderId="5" xfId="0" applyFont="1" applyBorder="1" applyAlignment="1">
      <alignment horizontal="right" vertical="top"/>
    </xf>
    <xf numFmtId="0" fontId="13" fillId="0" borderId="1" xfId="0" applyFont="1" applyBorder="1" applyAlignment="1">
      <alignment horizontal="left" vertical="center"/>
    </xf>
    <xf numFmtId="0" fontId="0" fillId="0" borderId="1" xfId="0" applyBorder="1" applyAlignment="1">
      <alignment horizontal="left"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8" fillId="0" borderId="6" xfId="0" applyFont="1" applyBorder="1" applyAlignment="1">
      <alignment horizontal="center" vertical="top"/>
    </xf>
    <xf numFmtId="0" fontId="18" fillId="0" borderId="10" xfId="0" applyFont="1" applyBorder="1" applyAlignment="1">
      <alignment horizontal="center" vertical="top"/>
    </xf>
    <xf numFmtId="0" fontId="18" fillId="0" borderId="5" xfId="0" applyFont="1" applyBorder="1" applyAlignment="1">
      <alignment horizontal="center" vertical="top"/>
    </xf>
    <xf numFmtId="0" fontId="19" fillId="0" borderId="1" xfId="0" applyFont="1" applyBorder="1" applyAlignment="1">
      <alignment horizontal="center" vertical="center"/>
    </xf>
    <xf numFmtId="0" fontId="13" fillId="0" borderId="1" xfId="0" applyFont="1" applyBorder="1" applyAlignment="1">
      <alignment horizontal="center" vertical="center"/>
    </xf>
  </cellXfs>
  <cellStyles count="6">
    <cellStyle name="Įprastas" xfId="0" builtinId="0"/>
    <cellStyle name="Įprastas 2" xfId="5" xr:uid="{C4056BCB-15B2-40A1-B586-21F39B473BFF}"/>
    <cellStyle name="Kablelis" xfId="1" builtinId="3"/>
    <cellStyle name="Paprastas 2" xfId="3" xr:uid="{1F27B340-E1CC-450A-A013-79EE0E5FF5FA}"/>
    <cellStyle name="Paprastas_Lapas1" xfId="4" xr:uid="{9ED18461-B1D7-4847-9C9B-2263CCA8A725}"/>
    <cellStyle name="Procenta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811E-CF58-46C3-A802-F4AD42AB9AEA}">
  <dimension ref="A1:K778"/>
  <sheetViews>
    <sheetView tabSelected="1" zoomScale="82" zoomScaleNormal="82" workbookViewId="0">
      <pane ySplit="1" topLeftCell="A461" activePane="bottomLeft" state="frozen"/>
      <selection pane="bottomLeft" activeCell="F296" sqref="F296"/>
    </sheetView>
  </sheetViews>
  <sheetFormatPr defaultRowHeight="14.75" x14ac:dyDescent="0.75"/>
  <cols>
    <col min="2" max="2" width="21" customWidth="1"/>
    <col min="3" max="3" width="31.953125" customWidth="1"/>
    <col min="4" max="4" width="24.54296875" customWidth="1"/>
    <col min="5" max="5" width="14" customWidth="1"/>
    <col min="6" max="6" width="18" customWidth="1"/>
    <col min="7" max="7" width="17.81640625" customWidth="1"/>
    <col min="8" max="8" width="16.81640625" customWidth="1"/>
    <col min="9" max="9" width="16.08984375" customWidth="1"/>
    <col min="10" max="10" width="13" customWidth="1"/>
    <col min="11" max="11" width="14.26953125" customWidth="1"/>
  </cols>
  <sheetData>
    <row r="1" spans="1:11" ht="66.25" x14ac:dyDescent="0.75">
      <c r="A1" s="96" t="s">
        <v>0</v>
      </c>
      <c r="B1" s="96" t="s">
        <v>1</v>
      </c>
      <c r="C1" s="76" t="s">
        <v>894</v>
      </c>
      <c r="D1" s="81" t="s">
        <v>486</v>
      </c>
      <c r="E1" s="76" t="s">
        <v>2</v>
      </c>
      <c r="F1" s="76" t="s">
        <v>891</v>
      </c>
      <c r="G1" s="1" t="s">
        <v>486</v>
      </c>
      <c r="H1" s="96" t="s">
        <v>3</v>
      </c>
      <c r="I1" s="96" t="s">
        <v>1203</v>
      </c>
      <c r="J1" s="96" t="s">
        <v>4</v>
      </c>
      <c r="K1" s="96" t="s">
        <v>486</v>
      </c>
    </row>
    <row r="2" spans="1:11" ht="29.25" customHeight="1" x14ac:dyDescent="0.75">
      <c r="A2" s="265" t="s">
        <v>5</v>
      </c>
      <c r="B2" s="265"/>
      <c r="C2" s="265"/>
      <c r="D2" s="265"/>
      <c r="E2" s="265"/>
      <c r="F2" s="265"/>
      <c r="G2" s="265"/>
      <c r="H2" s="265"/>
      <c r="I2" s="265"/>
      <c r="J2" s="265"/>
      <c r="K2" s="265"/>
    </row>
    <row r="3" spans="1:11" ht="53" x14ac:dyDescent="0.75">
      <c r="A3" s="74" t="s">
        <v>6</v>
      </c>
      <c r="B3" s="84" t="s">
        <v>7</v>
      </c>
      <c r="C3" s="270" t="s">
        <v>491</v>
      </c>
      <c r="D3" s="258" t="s">
        <v>485</v>
      </c>
      <c r="E3" s="86">
        <v>965.85</v>
      </c>
      <c r="F3" s="311"/>
      <c r="G3" s="113"/>
      <c r="H3" s="282"/>
      <c r="I3" s="282"/>
      <c r="J3" s="282"/>
      <c r="K3" s="282"/>
    </row>
    <row r="4" spans="1:11" ht="53" x14ac:dyDescent="0.75">
      <c r="A4" s="74" t="s">
        <v>8</v>
      </c>
      <c r="B4" s="84" t="s">
        <v>9</v>
      </c>
      <c r="C4" s="266"/>
      <c r="D4" s="290"/>
      <c r="E4" s="86">
        <v>809.07</v>
      </c>
      <c r="F4" s="312"/>
      <c r="G4" s="121"/>
      <c r="H4" s="268"/>
      <c r="I4" s="268"/>
      <c r="J4" s="268"/>
      <c r="K4" s="268"/>
    </row>
    <row r="5" spans="1:11" ht="92.75" x14ac:dyDescent="0.75">
      <c r="A5" s="74" t="s">
        <v>10</v>
      </c>
      <c r="B5" s="84" t="s">
        <v>11</v>
      </c>
      <c r="C5" s="266"/>
      <c r="D5" s="285"/>
      <c r="E5" s="86">
        <v>0</v>
      </c>
      <c r="F5" s="313"/>
      <c r="G5" s="122"/>
      <c r="H5" s="269"/>
      <c r="I5" s="269"/>
      <c r="J5" s="269"/>
      <c r="K5" s="269"/>
    </row>
    <row r="6" spans="1:11" ht="39.75" x14ac:dyDescent="0.75">
      <c r="A6" s="74" t="s">
        <v>12</v>
      </c>
      <c r="B6" s="84" t="s">
        <v>13</v>
      </c>
      <c r="C6" s="253" t="s">
        <v>3120</v>
      </c>
      <c r="D6" s="245" t="s">
        <v>487</v>
      </c>
      <c r="E6" s="82">
        <v>5749.3</v>
      </c>
      <c r="F6" s="87"/>
      <c r="G6" s="87"/>
      <c r="H6" s="87"/>
      <c r="I6" s="87"/>
      <c r="J6" s="87"/>
      <c r="K6" s="87"/>
    </row>
    <row r="7" spans="1:11" ht="112.5" customHeight="1" x14ac:dyDescent="0.75">
      <c r="A7" s="74" t="s">
        <v>14</v>
      </c>
      <c r="B7" s="84" t="s">
        <v>15</v>
      </c>
      <c r="C7" s="253"/>
      <c r="D7" s="249"/>
      <c r="E7" s="86">
        <v>0</v>
      </c>
      <c r="F7" s="87"/>
      <c r="G7" s="87"/>
      <c r="H7" s="87"/>
      <c r="I7" s="87"/>
      <c r="J7" s="87"/>
      <c r="K7" s="87"/>
    </row>
    <row r="8" spans="1:11" ht="66.25" x14ac:dyDescent="0.75">
      <c r="A8" s="74" t="s">
        <v>16</v>
      </c>
      <c r="B8" s="2" t="s">
        <v>17</v>
      </c>
      <c r="C8" s="245" t="s">
        <v>3121</v>
      </c>
      <c r="D8" s="245" t="s">
        <v>488</v>
      </c>
      <c r="E8" s="86"/>
      <c r="F8" s="87"/>
      <c r="G8" s="87"/>
      <c r="H8" s="87"/>
      <c r="I8" s="87"/>
      <c r="J8" s="87"/>
      <c r="K8" s="87"/>
    </row>
    <row r="9" spans="1:11" ht="66.25" x14ac:dyDescent="0.75">
      <c r="A9" s="74" t="s">
        <v>18</v>
      </c>
      <c r="B9" s="2" t="s">
        <v>19</v>
      </c>
      <c r="C9" s="246"/>
      <c r="D9" s="246"/>
      <c r="E9" s="86"/>
      <c r="F9" s="87"/>
      <c r="G9" s="87"/>
      <c r="H9" s="87"/>
      <c r="I9" s="87"/>
      <c r="J9" s="87"/>
      <c r="K9" s="87"/>
    </row>
    <row r="10" spans="1:11" ht="53" x14ac:dyDescent="0.75">
      <c r="A10" s="74" t="s">
        <v>20</v>
      </c>
      <c r="B10" s="2" t="s">
        <v>21</v>
      </c>
      <c r="C10" s="246"/>
      <c r="D10" s="246"/>
      <c r="E10" s="86"/>
      <c r="F10" s="87"/>
      <c r="G10" s="87"/>
      <c r="H10" s="87"/>
      <c r="I10" s="87"/>
      <c r="J10" s="87"/>
      <c r="K10" s="87"/>
    </row>
    <row r="11" spans="1:11" ht="53" x14ac:dyDescent="0.75">
      <c r="A11" s="74" t="s">
        <v>22</v>
      </c>
      <c r="B11" s="2" t="s">
        <v>3123</v>
      </c>
      <c r="C11" s="246"/>
      <c r="D11" s="246"/>
      <c r="E11" s="86"/>
      <c r="F11" s="87"/>
      <c r="G11" s="87"/>
      <c r="H11" s="87"/>
      <c r="I11" s="87"/>
      <c r="J11" s="87"/>
      <c r="K11" s="87"/>
    </row>
    <row r="12" spans="1:11" ht="53" x14ac:dyDescent="0.75">
      <c r="A12" s="74" t="s">
        <v>23</v>
      </c>
      <c r="B12" s="2" t="s">
        <v>3122</v>
      </c>
      <c r="C12" s="247"/>
      <c r="D12" s="247"/>
      <c r="E12" s="86"/>
      <c r="F12" s="87"/>
      <c r="G12" s="87"/>
      <c r="H12" s="87"/>
      <c r="I12" s="87"/>
      <c r="J12" s="87"/>
      <c r="K12" s="87"/>
    </row>
    <row r="13" spans="1:11" ht="92.75" x14ac:dyDescent="0.75">
      <c r="A13" s="74" t="s">
        <v>25</v>
      </c>
      <c r="B13" s="2" t="s">
        <v>24</v>
      </c>
      <c r="C13" s="81" t="s">
        <v>351</v>
      </c>
      <c r="D13" s="76" t="s">
        <v>489</v>
      </c>
      <c r="E13" s="82">
        <v>4</v>
      </c>
      <c r="F13" s="87"/>
      <c r="G13" s="87"/>
      <c r="H13" s="87"/>
      <c r="I13" s="87"/>
      <c r="J13" s="87"/>
      <c r="K13" s="87"/>
    </row>
    <row r="14" spans="1:11" ht="92.75" x14ac:dyDescent="0.75">
      <c r="A14" s="74" t="s">
        <v>27</v>
      </c>
      <c r="B14" s="2" t="s">
        <v>26</v>
      </c>
      <c r="C14" s="245" t="s">
        <v>490</v>
      </c>
      <c r="D14" s="258" t="s">
        <v>892</v>
      </c>
      <c r="E14" s="4">
        <v>164.66</v>
      </c>
      <c r="F14" s="87"/>
      <c r="G14" s="87"/>
      <c r="H14" s="87"/>
      <c r="I14" s="96" t="s">
        <v>1204</v>
      </c>
      <c r="J14" s="107">
        <v>9</v>
      </c>
      <c r="K14" s="96" t="s">
        <v>1202</v>
      </c>
    </row>
    <row r="15" spans="1:11" ht="39.75" x14ac:dyDescent="0.75">
      <c r="A15" s="74" t="s">
        <v>29</v>
      </c>
      <c r="B15" s="2" t="s">
        <v>28</v>
      </c>
      <c r="C15" s="246"/>
      <c r="D15" s="290"/>
      <c r="E15" s="4">
        <v>60</v>
      </c>
      <c r="F15" s="87"/>
      <c r="G15" s="87"/>
      <c r="H15" s="87"/>
      <c r="I15" s="87"/>
      <c r="J15" s="87"/>
      <c r="K15" s="87"/>
    </row>
    <row r="16" spans="1:11" ht="79.5" x14ac:dyDescent="0.75">
      <c r="A16" s="74" t="s">
        <v>30</v>
      </c>
      <c r="B16" s="2" t="s">
        <v>1506</v>
      </c>
      <c r="C16" s="246"/>
      <c r="D16" s="290"/>
      <c r="E16" s="4">
        <v>61</v>
      </c>
      <c r="F16" s="87"/>
      <c r="G16" s="87"/>
      <c r="H16" s="87"/>
      <c r="I16" s="96" t="s">
        <v>1540</v>
      </c>
      <c r="J16" s="107">
        <v>61</v>
      </c>
      <c r="K16" s="96" t="s">
        <v>1505</v>
      </c>
    </row>
    <row r="17" spans="1:11" ht="39.75" x14ac:dyDescent="0.75">
      <c r="A17" s="74" t="s">
        <v>32</v>
      </c>
      <c r="B17" s="2" t="s">
        <v>31</v>
      </c>
      <c r="C17" s="246"/>
      <c r="D17" s="290"/>
      <c r="E17" s="4">
        <v>37</v>
      </c>
      <c r="F17" s="87"/>
      <c r="G17" s="87"/>
      <c r="H17" s="87"/>
      <c r="I17" s="87"/>
      <c r="J17" s="87"/>
      <c r="K17" s="87"/>
    </row>
    <row r="18" spans="1:11" ht="39.75" x14ac:dyDescent="0.75">
      <c r="A18" s="74" t="s">
        <v>34</v>
      </c>
      <c r="B18" s="2" t="s">
        <v>33</v>
      </c>
      <c r="C18" s="246"/>
      <c r="D18" s="290"/>
      <c r="E18" s="4">
        <v>10</v>
      </c>
      <c r="F18" s="87"/>
      <c r="G18" s="87"/>
      <c r="H18" s="87"/>
      <c r="I18" s="87"/>
      <c r="J18" s="87"/>
      <c r="K18" s="87"/>
    </row>
    <row r="19" spans="1:11" ht="39.75" x14ac:dyDescent="0.75">
      <c r="A19" s="74" t="s">
        <v>36</v>
      </c>
      <c r="B19" s="2" t="s">
        <v>35</v>
      </c>
      <c r="C19" s="246"/>
      <c r="D19" s="290"/>
      <c r="E19" s="4">
        <v>80</v>
      </c>
      <c r="F19" s="87"/>
      <c r="G19" s="87"/>
      <c r="H19" s="87"/>
      <c r="I19" s="87"/>
      <c r="J19" s="87"/>
      <c r="K19" s="87"/>
    </row>
    <row r="20" spans="1:11" ht="92.75" x14ac:dyDescent="0.75">
      <c r="A20" s="74" t="s">
        <v>38</v>
      </c>
      <c r="B20" s="2" t="s">
        <v>37</v>
      </c>
      <c r="C20" s="246"/>
      <c r="D20" s="290"/>
      <c r="E20" s="4">
        <v>133</v>
      </c>
      <c r="F20" s="87"/>
      <c r="G20" s="87"/>
      <c r="H20" s="87"/>
      <c r="I20" s="96" t="s">
        <v>1539</v>
      </c>
      <c r="J20" s="107">
        <v>118</v>
      </c>
      <c r="K20" s="96" t="s">
        <v>1541</v>
      </c>
    </row>
    <row r="21" spans="1:11" ht="53" x14ac:dyDescent="0.75">
      <c r="A21" s="74" t="s">
        <v>211</v>
      </c>
      <c r="B21" s="2" t="s">
        <v>39</v>
      </c>
      <c r="C21" s="249"/>
      <c r="D21" s="285"/>
      <c r="E21" s="3"/>
      <c r="F21" s="87"/>
      <c r="G21" s="87"/>
      <c r="H21" s="87"/>
      <c r="I21" s="87"/>
      <c r="J21" s="87"/>
      <c r="K21" s="87"/>
    </row>
    <row r="22" spans="1:11" x14ac:dyDescent="0.75">
      <c r="A22" s="263" t="s">
        <v>40</v>
      </c>
      <c r="B22" s="264"/>
      <c r="C22" s="6"/>
      <c r="D22" s="6"/>
      <c r="E22" s="5">
        <f>SUM(E3:E21)</f>
        <v>8073.88</v>
      </c>
      <c r="F22" s="90"/>
      <c r="G22" s="90"/>
      <c r="H22" s="85"/>
      <c r="I22" s="90"/>
      <c r="J22" s="26">
        <f>J14+J16+J20</f>
        <v>188</v>
      </c>
      <c r="K22" s="85"/>
    </row>
    <row r="23" spans="1:11" x14ac:dyDescent="0.75">
      <c r="A23" s="298" t="s">
        <v>41</v>
      </c>
      <c r="B23" s="299"/>
      <c r="C23" s="299"/>
      <c r="D23" s="299"/>
      <c r="E23" s="299"/>
      <c r="F23" s="299"/>
      <c r="G23" s="299"/>
      <c r="H23" s="299"/>
      <c r="I23" s="299"/>
      <c r="J23" s="299"/>
      <c r="K23" s="299"/>
    </row>
    <row r="24" spans="1:11" ht="125.25" customHeight="1" x14ac:dyDescent="0.75">
      <c r="A24" s="74" t="s">
        <v>6</v>
      </c>
      <c r="B24" s="96" t="s">
        <v>42</v>
      </c>
      <c r="C24" s="81" t="s">
        <v>43</v>
      </c>
      <c r="D24" s="81" t="s">
        <v>893</v>
      </c>
      <c r="E24" s="86">
        <v>3175.25</v>
      </c>
      <c r="F24" s="87"/>
      <c r="G24" s="87"/>
      <c r="H24" s="97"/>
      <c r="I24" s="87"/>
      <c r="J24" s="97"/>
      <c r="K24" s="97"/>
    </row>
    <row r="25" spans="1:11" ht="38.25" customHeight="1" x14ac:dyDescent="0.75">
      <c r="A25" s="93" t="s">
        <v>8</v>
      </c>
      <c r="B25" s="76" t="s">
        <v>44</v>
      </c>
      <c r="C25" s="248" t="s">
        <v>503</v>
      </c>
      <c r="D25" s="309" t="s">
        <v>492</v>
      </c>
      <c r="E25" s="76"/>
      <c r="F25" s="248"/>
      <c r="G25" s="73"/>
      <c r="H25" s="76"/>
      <c r="I25" s="95"/>
      <c r="J25" s="7"/>
      <c r="K25" s="7"/>
    </row>
    <row r="26" spans="1:11" ht="65.25" customHeight="1" x14ac:dyDescent="0.75">
      <c r="A26" s="93" t="s">
        <v>10</v>
      </c>
      <c r="B26" s="76" t="s">
        <v>45</v>
      </c>
      <c r="C26" s="249"/>
      <c r="D26" s="314"/>
      <c r="E26" s="76"/>
      <c r="F26" s="249"/>
      <c r="G26" s="77"/>
      <c r="H26" s="76"/>
      <c r="I26" s="95"/>
      <c r="J26" s="7"/>
      <c r="K26" s="7"/>
    </row>
    <row r="27" spans="1:11" ht="86.4" customHeight="1" x14ac:dyDescent="0.75">
      <c r="A27" s="291" t="s">
        <v>12</v>
      </c>
      <c r="B27" s="81" t="s">
        <v>194</v>
      </c>
      <c r="C27" s="245" t="s">
        <v>1410</v>
      </c>
      <c r="D27" s="248" t="s">
        <v>1389</v>
      </c>
      <c r="E27" s="86">
        <v>381.08</v>
      </c>
      <c r="F27" s="96"/>
      <c r="G27" s="96"/>
      <c r="H27" s="74"/>
      <c r="I27" s="87"/>
      <c r="J27" s="87"/>
      <c r="K27" s="87"/>
    </row>
    <row r="28" spans="1:11" ht="114" customHeight="1" x14ac:dyDescent="0.75">
      <c r="A28" s="280"/>
      <c r="B28" s="81" t="s">
        <v>196</v>
      </c>
      <c r="C28" s="289"/>
      <c r="D28" s="246"/>
      <c r="E28" s="86">
        <v>0</v>
      </c>
      <c r="F28" s="167"/>
      <c r="G28" s="244"/>
      <c r="H28" s="87"/>
      <c r="I28" s="87"/>
      <c r="J28" s="87"/>
      <c r="K28" s="87"/>
    </row>
    <row r="29" spans="1:11" ht="82.9" customHeight="1" x14ac:dyDescent="0.75">
      <c r="A29" s="292"/>
      <c r="B29" s="81" t="s">
        <v>195</v>
      </c>
      <c r="C29" s="247"/>
      <c r="D29" s="247"/>
      <c r="E29" s="86">
        <v>19</v>
      </c>
      <c r="F29" s="151"/>
      <c r="G29" s="151"/>
      <c r="H29" s="95"/>
      <c r="I29" s="95"/>
      <c r="J29" s="95"/>
      <c r="K29" s="95"/>
    </row>
    <row r="30" spans="1:11" ht="133.75" customHeight="1" x14ac:dyDescent="0.75">
      <c r="A30" s="80" t="s">
        <v>14</v>
      </c>
      <c r="B30" s="81" t="s">
        <v>1425</v>
      </c>
      <c r="C30" s="76" t="s">
        <v>1426</v>
      </c>
      <c r="D30" s="76" t="s">
        <v>1424</v>
      </c>
      <c r="E30" s="86">
        <v>2121.4299999999998</v>
      </c>
      <c r="F30" s="96"/>
      <c r="G30" s="151"/>
      <c r="H30" s="95"/>
      <c r="I30" s="95"/>
      <c r="J30" s="95"/>
      <c r="K30" s="95"/>
    </row>
    <row r="31" spans="1:11" ht="98.5" customHeight="1" x14ac:dyDescent="0.75">
      <c r="A31" s="80" t="s">
        <v>16</v>
      </c>
      <c r="B31" s="36" t="s">
        <v>2978</v>
      </c>
      <c r="C31" s="168" t="s">
        <v>2979</v>
      </c>
      <c r="D31" s="77" t="s">
        <v>1811</v>
      </c>
      <c r="E31" s="86">
        <v>406.17</v>
      </c>
      <c r="F31" s="151"/>
      <c r="G31" s="151"/>
      <c r="H31" s="95"/>
      <c r="I31" s="95"/>
      <c r="J31" s="95"/>
      <c r="K31" s="95"/>
    </row>
    <row r="32" spans="1:11" x14ac:dyDescent="0.75">
      <c r="A32" s="263" t="s">
        <v>40</v>
      </c>
      <c r="B32" s="300"/>
      <c r="C32" s="8"/>
      <c r="D32" s="8"/>
      <c r="E32" s="5">
        <f>E24+E27+E29+E30+E31</f>
        <v>6102.93</v>
      </c>
      <c r="F32" s="77"/>
      <c r="G32" s="77"/>
      <c r="H32" s="102">
        <f>H27</f>
        <v>0</v>
      </c>
      <c r="I32" s="95"/>
      <c r="J32" s="7"/>
      <c r="K32" s="7"/>
    </row>
    <row r="33" spans="1:11" x14ac:dyDescent="0.75">
      <c r="A33" s="315" t="s">
        <v>46</v>
      </c>
      <c r="B33" s="315"/>
      <c r="C33" s="315"/>
      <c r="D33" s="315"/>
      <c r="E33" s="315"/>
      <c r="F33" s="315"/>
      <c r="G33" s="315"/>
      <c r="H33" s="315"/>
      <c r="I33" s="315"/>
      <c r="J33" s="315"/>
      <c r="K33" s="315"/>
    </row>
    <row r="34" spans="1:11" ht="157.9" customHeight="1" x14ac:dyDescent="0.75">
      <c r="A34" s="74" t="s">
        <v>6</v>
      </c>
      <c r="B34" s="84" t="s">
        <v>1379</v>
      </c>
      <c r="C34" s="84" t="s">
        <v>502</v>
      </c>
      <c r="D34" s="96" t="s">
        <v>493</v>
      </c>
      <c r="E34" s="82">
        <v>770.05</v>
      </c>
      <c r="F34" s="87"/>
      <c r="G34" s="87"/>
      <c r="H34" s="87"/>
      <c r="I34" s="96"/>
      <c r="J34" s="10"/>
      <c r="K34" s="76"/>
    </row>
    <row r="35" spans="1:11" ht="79.5" x14ac:dyDescent="0.75">
      <c r="A35" s="74" t="s">
        <v>8</v>
      </c>
      <c r="B35" s="84" t="s">
        <v>47</v>
      </c>
      <c r="C35" s="84" t="s">
        <v>501</v>
      </c>
      <c r="D35" s="96" t="s">
        <v>494</v>
      </c>
      <c r="E35" s="82">
        <v>44.47</v>
      </c>
      <c r="F35" s="91"/>
      <c r="G35" s="91"/>
      <c r="H35" s="91"/>
      <c r="I35" s="96"/>
      <c r="J35" s="11"/>
      <c r="K35" s="88"/>
    </row>
    <row r="36" spans="1:11" ht="39.75" x14ac:dyDescent="0.75">
      <c r="A36" s="255" t="s">
        <v>10</v>
      </c>
      <c r="B36" s="84" t="s">
        <v>48</v>
      </c>
      <c r="C36" s="258" t="s">
        <v>500</v>
      </c>
      <c r="D36" s="258" t="s">
        <v>485</v>
      </c>
      <c r="E36" s="86">
        <v>529.45000000000005</v>
      </c>
      <c r="F36" s="282"/>
      <c r="G36" s="91"/>
      <c r="H36" s="274"/>
      <c r="I36" s="87"/>
      <c r="J36" s="274"/>
      <c r="K36" s="282"/>
    </row>
    <row r="37" spans="1:11" ht="53" x14ac:dyDescent="0.75">
      <c r="A37" s="255"/>
      <c r="B37" s="84" t="s">
        <v>49</v>
      </c>
      <c r="C37" s="290"/>
      <c r="D37" s="290"/>
      <c r="E37" s="86">
        <v>907.31</v>
      </c>
      <c r="F37" s="268"/>
      <c r="G37" s="94"/>
      <c r="H37" s="268"/>
      <c r="I37" s="87"/>
      <c r="J37" s="268"/>
      <c r="K37" s="268"/>
    </row>
    <row r="38" spans="1:11" ht="39.75" x14ac:dyDescent="0.75">
      <c r="A38" s="255"/>
      <c r="B38" s="84" t="s">
        <v>50</v>
      </c>
      <c r="C38" s="290"/>
      <c r="D38" s="290"/>
      <c r="E38" s="82">
        <v>19</v>
      </c>
      <c r="F38" s="268"/>
      <c r="G38" s="94"/>
      <c r="H38" s="268"/>
      <c r="I38" s="87"/>
      <c r="J38" s="268"/>
      <c r="K38" s="268"/>
    </row>
    <row r="39" spans="1:11" ht="53" x14ac:dyDescent="0.75">
      <c r="A39" s="255"/>
      <c r="B39" s="84" t="s">
        <v>51</v>
      </c>
      <c r="C39" s="285"/>
      <c r="D39" s="290"/>
      <c r="E39" s="86">
        <v>0</v>
      </c>
      <c r="F39" s="269"/>
      <c r="G39" s="95"/>
      <c r="H39" s="269"/>
      <c r="I39" s="87"/>
      <c r="J39" s="269"/>
      <c r="K39" s="269"/>
    </row>
    <row r="40" spans="1:11" ht="147.5" customHeight="1" x14ac:dyDescent="0.75">
      <c r="A40" s="274" t="s">
        <v>12</v>
      </c>
      <c r="B40" s="307" t="s">
        <v>52</v>
      </c>
      <c r="C40" s="248" t="s">
        <v>499</v>
      </c>
      <c r="D40" s="285"/>
      <c r="E40" s="279">
        <v>375.27</v>
      </c>
      <c r="F40" s="81" t="s">
        <v>1385</v>
      </c>
      <c r="G40" s="96" t="s">
        <v>1386</v>
      </c>
      <c r="H40" s="86">
        <v>76.239999999999995</v>
      </c>
      <c r="I40" s="96"/>
      <c r="J40" s="10"/>
      <c r="K40" s="76"/>
    </row>
    <row r="41" spans="1:11" ht="119.25" x14ac:dyDescent="0.75">
      <c r="A41" s="278"/>
      <c r="B41" s="285"/>
      <c r="C41" s="293"/>
      <c r="D41" s="81"/>
      <c r="E41" s="292"/>
      <c r="F41" s="81" t="s">
        <v>1788</v>
      </c>
      <c r="G41" s="81" t="s">
        <v>1584</v>
      </c>
      <c r="H41" s="86">
        <v>28.48</v>
      </c>
      <c r="I41" s="87"/>
      <c r="J41" s="87"/>
      <c r="K41" s="101"/>
    </row>
    <row r="42" spans="1:11" ht="106" x14ac:dyDescent="0.75">
      <c r="A42" s="74" t="s">
        <v>12</v>
      </c>
      <c r="B42" s="84" t="s">
        <v>53</v>
      </c>
      <c r="C42" s="13" t="s">
        <v>498</v>
      </c>
      <c r="D42" s="13"/>
      <c r="E42" s="82">
        <v>277.52</v>
      </c>
      <c r="F42" s="84" t="s">
        <v>1159</v>
      </c>
      <c r="G42" s="96" t="s">
        <v>1160</v>
      </c>
      <c r="H42" s="82">
        <v>277.52</v>
      </c>
      <c r="I42" s="81"/>
      <c r="J42" s="82"/>
      <c r="K42" s="76"/>
    </row>
    <row r="43" spans="1:11" ht="39.75" x14ac:dyDescent="0.75">
      <c r="A43" s="261" t="s">
        <v>14</v>
      </c>
      <c r="B43" s="84" t="s">
        <v>55</v>
      </c>
      <c r="C43" s="258" t="s">
        <v>1450</v>
      </c>
      <c r="D43" s="258" t="s">
        <v>485</v>
      </c>
      <c r="E43" s="86">
        <v>2348.56</v>
      </c>
      <c r="F43" s="87"/>
      <c r="G43" s="87"/>
      <c r="H43" s="74"/>
      <c r="I43" s="96"/>
      <c r="J43" s="10"/>
      <c r="K43" s="76"/>
    </row>
    <row r="44" spans="1:11" ht="39.75" x14ac:dyDescent="0.75">
      <c r="A44" s="261"/>
      <c r="B44" s="84" t="s">
        <v>56</v>
      </c>
      <c r="C44" s="259"/>
      <c r="D44" s="259"/>
      <c r="E44" s="86">
        <v>3234.82</v>
      </c>
      <c r="F44" s="87"/>
      <c r="G44" s="87"/>
      <c r="H44" s="74"/>
      <c r="I44" s="87"/>
      <c r="J44" s="87"/>
      <c r="K44" s="74"/>
    </row>
    <row r="45" spans="1:11" ht="39.75" x14ac:dyDescent="0.75">
      <c r="A45" s="261"/>
      <c r="B45" s="84" t="s">
        <v>1591</v>
      </c>
      <c r="C45" s="259"/>
      <c r="D45" s="258" t="s">
        <v>1599</v>
      </c>
      <c r="E45" s="86"/>
      <c r="F45" s="87"/>
      <c r="G45" s="87"/>
      <c r="H45" s="74"/>
      <c r="I45" s="87"/>
      <c r="J45" s="87"/>
      <c r="K45" s="74"/>
    </row>
    <row r="46" spans="1:11" ht="39.75" x14ac:dyDescent="0.75">
      <c r="A46" s="261"/>
      <c r="B46" s="84" t="s">
        <v>1592</v>
      </c>
      <c r="C46" s="259"/>
      <c r="D46" s="259"/>
      <c r="E46" s="86"/>
      <c r="F46" s="87"/>
      <c r="G46" s="87"/>
      <c r="H46" s="74"/>
      <c r="I46" s="87"/>
      <c r="J46" s="87"/>
      <c r="K46" s="74"/>
    </row>
    <row r="47" spans="1:11" ht="26.5" x14ac:dyDescent="0.75">
      <c r="A47" s="261"/>
      <c r="B47" s="84" t="s">
        <v>1593</v>
      </c>
      <c r="C47" s="259"/>
      <c r="D47" s="259"/>
      <c r="E47" s="86"/>
      <c r="F47" s="87"/>
      <c r="G47" s="87"/>
      <c r="H47" s="74"/>
      <c r="I47" s="87"/>
      <c r="J47" s="87"/>
      <c r="K47" s="74"/>
    </row>
    <row r="48" spans="1:11" ht="39.75" x14ac:dyDescent="0.75">
      <c r="A48" s="261"/>
      <c r="B48" s="84" t="s">
        <v>1594</v>
      </c>
      <c r="C48" s="259"/>
      <c r="D48" s="259"/>
      <c r="E48" s="86"/>
      <c r="F48" s="87"/>
      <c r="G48" s="87"/>
      <c r="H48" s="74"/>
      <c r="I48" s="87"/>
      <c r="J48" s="87"/>
      <c r="K48" s="74"/>
    </row>
    <row r="49" spans="1:11" ht="26.5" x14ac:dyDescent="0.75">
      <c r="A49" s="261"/>
      <c r="B49" s="84" t="s">
        <v>1595</v>
      </c>
      <c r="C49" s="259"/>
      <c r="D49" s="259"/>
      <c r="E49" s="86"/>
      <c r="F49" s="87"/>
      <c r="G49" s="87"/>
      <c r="H49" s="74"/>
      <c r="I49" s="87"/>
      <c r="J49" s="87"/>
      <c r="K49" s="74"/>
    </row>
    <row r="50" spans="1:11" ht="26.5" x14ac:dyDescent="0.75">
      <c r="A50" s="261"/>
      <c r="B50" s="84" t="s">
        <v>1596</v>
      </c>
      <c r="C50" s="259"/>
      <c r="D50" s="259"/>
      <c r="E50" s="86"/>
      <c r="F50" s="87"/>
      <c r="G50" s="87"/>
      <c r="H50" s="74"/>
      <c r="I50" s="87"/>
      <c r="J50" s="87"/>
      <c r="K50" s="74"/>
    </row>
    <row r="51" spans="1:11" ht="39.75" x14ac:dyDescent="0.75">
      <c r="A51" s="261"/>
      <c r="B51" s="84" t="s">
        <v>1597</v>
      </c>
      <c r="C51" s="259"/>
      <c r="D51" s="259"/>
      <c r="E51" s="86"/>
      <c r="F51" s="87"/>
      <c r="G51" s="87"/>
      <c r="H51" s="74"/>
      <c r="I51" s="87"/>
      <c r="J51" s="87"/>
      <c r="K51" s="74"/>
    </row>
    <row r="52" spans="1:11" ht="26.5" x14ac:dyDescent="0.75">
      <c r="A52" s="261"/>
      <c r="B52" s="84" t="s">
        <v>1598</v>
      </c>
      <c r="C52" s="260"/>
      <c r="D52" s="260"/>
      <c r="E52" s="86"/>
      <c r="F52" s="87"/>
      <c r="G52" s="87"/>
      <c r="H52" s="74"/>
      <c r="I52" s="87"/>
      <c r="J52" s="87"/>
      <c r="K52" s="74"/>
    </row>
    <row r="53" spans="1:11" ht="145.75" x14ac:dyDescent="0.75">
      <c r="A53" s="88" t="s">
        <v>16</v>
      </c>
      <c r="B53" s="78" t="s">
        <v>1224</v>
      </c>
      <c r="C53" s="73" t="s">
        <v>497</v>
      </c>
      <c r="D53" s="78" t="s">
        <v>495</v>
      </c>
      <c r="E53" s="140">
        <v>761.59</v>
      </c>
      <c r="F53" s="81" t="s">
        <v>3049</v>
      </c>
      <c r="G53" s="96" t="s">
        <v>3050</v>
      </c>
      <c r="H53" s="82">
        <v>83.66</v>
      </c>
      <c r="I53" s="106"/>
      <c r="J53" s="106"/>
      <c r="K53" s="74"/>
    </row>
    <row r="54" spans="1:11" ht="119.25" x14ac:dyDescent="0.75">
      <c r="A54" s="261" t="s">
        <v>18</v>
      </c>
      <c r="B54" s="307" t="s">
        <v>57</v>
      </c>
      <c r="C54" s="245" t="s">
        <v>1451</v>
      </c>
      <c r="D54" s="258" t="s">
        <v>485</v>
      </c>
      <c r="E54" s="320">
        <v>2278.91</v>
      </c>
      <c r="F54" s="81" t="s">
        <v>1397</v>
      </c>
      <c r="G54" s="96" t="s">
        <v>1398</v>
      </c>
      <c r="H54" s="86">
        <v>94.61</v>
      </c>
      <c r="I54" s="96"/>
      <c r="J54" s="10"/>
      <c r="K54" s="76"/>
    </row>
    <row r="55" spans="1:11" ht="145.75" x14ac:dyDescent="0.75">
      <c r="A55" s="261"/>
      <c r="B55" s="268"/>
      <c r="C55" s="249"/>
      <c r="D55" s="285"/>
      <c r="E55" s="320"/>
      <c r="F55" s="81" t="s">
        <v>1791</v>
      </c>
      <c r="G55" s="96" t="s">
        <v>504</v>
      </c>
      <c r="H55" s="86">
        <v>40.770000000000003</v>
      </c>
      <c r="I55" s="12"/>
      <c r="J55" s="87"/>
      <c r="K55" s="74"/>
    </row>
    <row r="56" spans="1:11" ht="132.5" x14ac:dyDescent="0.75">
      <c r="A56" s="261"/>
      <c r="B56" s="269"/>
      <c r="C56" s="81" t="s">
        <v>1767</v>
      </c>
      <c r="D56" s="116" t="s">
        <v>496</v>
      </c>
      <c r="E56" s="86">
        <v>53.15</v>
      </c>
      <c r="F56" s="81"/>
      <c r="G56" s="81"/>
      <c r="H56" s="86"/>
      <c r="I56" s="12"/>
      <c r="J56" s="87"/>
      <c r="K56" s="74"/>
    </row>
    <row r="57" spans="1:11" ht="92.75" x14ac:dyDescent="0.75">
      <c r="A57" s="74" t="s">
        <v>20</v>
      </c>
      <c r="B57" s="84" t="s">
        <v>58</v>
      </c>
      <c r="C57" s="81" t="s">
        <v>1452</v>
      </c>
      <c r="D57" s="96" t="s">
        <v>505</v>
      </c>
      <c r="E57" s="86">
        <v>27.26</v>
      </c>
      <c r="F57" s="81"/>
      <c r="G57" s="81"/>
      <c r="H57" s="86"/>
      <c r="I57" s="12"/>
      <c r="J57" s="97"/>
      <c r="K57" s="74"/>
    </row>
    <row r="58" spans="1:11" ht="119.25" x14ac:dyDescent="0.75">
      <c r="A58" s="261" t="s">
        <v>22</v>
      </c>
      <c r="B58" s="325" t="s">
        <v>59</v>
      </c>
      <c r="C58" s="258" t="s">
        <v>558</v>
      </c>
      <c r="D58" s="258" t="s">
        <v>506</v>
      </c>
      <c r="E58" s="283">
        <v>473.23</v>
      </c>
      <c r="F58" s="81" t="s">
        <v>1269</v>
      </c>
      <c r="G58" s="96" t="s">
        <v>507</v>
      </c>
      <c r="H58" s="82">
        <v>4.95</v>
      </c>
      <c r="I58" s="87"/>
      <c r="J58" s="97"/>
      <c r="K58" s="74"/>
    </row>
    <row r="59" spans="1:11" ht="145.75" x14ac:dyDescent="0.75">
      <c r="A59" s="261"/>
      <c r="B59" s="270"/>
      <c r="C59" s="296"/>
      <c r="D59" s="290"/>
      <c r="E59" s="255"/>
      <c r="F59" s="13" t="s">
        <v>3056</v>
      </c>
      <c r="G59" s="96" t="s">
        <v>3055</v>
      </c>
      <c r="H59" s="15">
        <v>129.28</v>
      </c>
      <c r="I59" s="87"/>
      <c r="J59" s="97"/>
      <c r="K59" s="74"/>
    </row>
    <row r="60" spans="1:11" ht="39.75" x14ac:dyDescent="0.75">
      <c r="A60" s="261"/>
      <c r="B60" s="84" t="s">
        <v>60</v>
      </c>
      <c r="C60" s="296"/>
      <c r="D60" s="290"/>
      <c r="E60" s="86">
        <v>78.75</v>
      </c>
      <c r="F60" s="87"/>
      <c r="G60" s="87"/>
      <c r="H60" s="74"/>
      <c r="I60" s="81"/>
      <c r="J60" s="82"/>
      <c r="K60" s="74"/>
    </row>
    <row r="61" spans="1:11" ht="92.75" x14ac:dyDescent="0.75">
      <c r="A61" s="261"/>
      <c r="B61" s="84" t="s">
        <v>61</v>
      </c>
      <c r="C61" s="296"/>
      <c r="D61" s="296"/>
      <c r="E61" s="82">
        <v>111</v>
      </c>
      <c r="F61" s="87"/>
      <c r="G61" s="87"/>
      <c r="H61" s="74"/>
      <c r="I61" s="81" t="s">
        <v>1412</v>
      </c>
      <c r="J61" s="82">
        <v>19.98</v>
      </c>
      <c r="K61" s="81" t="s">
        <v>1215</v>
      </c>
    </row>
    <row r="62" spans="1:11" ht="159" x14ac:dyDescent="0.75">
      <c r="A62" s="274" t="s">
        <v>23</v>
      </c>
      <c r="B62" s="258" t="s">
        <v>62</v>
      </c>
      <c r="C62" s="258" t="s">
        <v>210</v>
      </c>
      <c r="D62" s="258" t="s">
        <v>511</v>
      </c>
      <c r="E62" s="255">
        <v>102.16</v>
      </c>
      <c r="F62" s="295"/>
      <c r="G62" s="109"/>
      <c r="H62" s="294"/>
      <c r="I62" s="16" t="s">
        <v>3151</v>
      </c>
      <c r="J62" s="10">
        <v>65.59</v>
      </c>
      <c r="K62" s="16" t="s">
        <v>509</v>
      </c>
    </row>
    <row r="63" spans="1:11" ht="119.25" x14ac:dyDescent="0.75">
      <c r="A63" s="277"/>
      <c r="B63" s="290"/>
      <c r="C63" s="285"/>
      <c r="D63" s="285"/>
      <c r="E63" s="255"/>
      <c r="F63" s="282"/>
      <c r="G63" s="91"/>
      <c r="H63" s="261"/>
      <c r="I63" s="16" t="s">
        <v>534</v>
      </c>
      <c r="J63" s="10">
        <v>36.57</v>
      </c>
      <c r="K63" s="16" t="s">
        <v>510</v>
      </c>
    </row>
    <row r="64" spans="1:11" ht="119.25" x14ac:dyDescent="0.75">
      <c r="A64" s="278"/>
      <c r="B64" s="285"/>
      <c r="C64" s="96" t="s">
        <v>513</v>
      </c>
      <c r="D64" s="96" t="s">
        <v>512</v>
      </c>
      <c r="E64" s="80">
        <v>336.36</v>
      </c>
      <c r="F64" s="87"/>
      <c r="G64" s="87"/>
      <c r="H64" s="74"/>
      <c r="I64" s="16"/>
      <c r="J64" s="10"/>
      <c r="K64" s="76"/>
    </row>
    <row r="65" spans="1:11" ht="92.75" x14ac:dyDescent="0.75">
      <c r="A65" s="74" t="s">
        <v>25</v>
      </c>
      <c r="B65" s="96" t="s">
        <v>63</v>
      </c>
      <c r="C65" s="96" t="s">
        <v>318</v>
      </c>
      <c r="D65" s="96" t="s">
        <v>489</v>
      </c>
      <c r="E65" s="17">
        <v>20</v>
      </c>
      <c r="F65" s="95"/>
      <c r="G65" s="95"/>
      <c r="H65" s="74"/>
      <c r="I65" s="16"/>
      <c r="J65" s="10"/>
      <c r="K65" s="74"/>
    </row>
    <row r="66" spans="1:11" ht="238.5" x14ac:dyDescent="0.75">
      <c r="A66" s="274" t="s">
        <v>27</v>
      </c>
      <c r="B66" s="321" t="s">
        <v>64</v>
      </c>
      <c r="C66" s="258" t="s">
        <v>517</v>
      </c>
      <c r="D66" s="258" t="s">
        <v>511</v>
      </c>
      <c r="E66" s="279">
        <v>447.79</v>
      </c>
      <c r="F66" s="81" t="s">
        <v>518</v>
      </c>
      <c r="G66" s="96" t="s">
        <v>514</v>
      </c>
      <c r="H66" s="82">
        <v>218.34</v>
      </c>
      <c r="I66" s="87"/>
      <c r="J66" s="87"/>
      <c r="K66" s="74"/>
    </row>
    <row r="67" spans="1:11" ht="238.5" x14ac:dyDescent="0.75">
      <c r="A67" s="278"/>
      <c r="B67" s="322"/>
      <c r="C67" s="285"/>
      <c r="D67" s="285"/>
      <c r="E67" s="281"/>
      <c r="F67" s="81" t="s">
        <v>516</v>
      </c>
      <c r="G67" s="96" t="s">
        <v>515</v>
      </c>
      <c r="H67" s="82">
        <v>272.08999999999997</v>
      </c>
      <c r="I67" s="87"/>
      <c r="J67" s="87"/>
      <c r="K67" s="74"/>
    </row>
    <row r="68" spans="1:11" ht="132.5" x14ac:dyDescent="0.75">
      <c r="A68" s="274" t="s">
        <v>29</v>
      </c>
      <c r="B68" s="301" t="s">
        <v>65</v>
      </c>
      <c r="C68" s="96" t="s">
        <v>1383</v>
      </c>
      <c r="D68" s="96" t="s">
        <v>1380</v>
      </c>
      <c r="E68" s="107">
        <v>85.56</v>
      </c>
      <c r="F68" s="81" t="s">
        <v>519</v>
      </c>
      <c r="G68" s="96" t="s">
        <v>520</v>
      </c>
      <c r="H68" s="82">
        <v>85.56</v>
      </c>
      <c r="I68" s="150"/>
      <c r="J68" s="150"/>
      <c r="K68" s="74"/>
    </row>
    <row r="69" spans="1:11" ht="159" x14ac:dyDescent="0.75">
      <c r="A69" s="277"/>
      <c r="B69" s="302"/>
      <c r="C69" s="258" t="s">
        <v>1411</v>
      </c>
      <c r="D69" s="258" t="s">
        <v>1407</v>
      </c>
      <c r="E69" s="297">
        <v>27.42</v>
      </c>
      <c r="F69" s="81" t="s">
        <v>1384</v>
      </c>
      <c r="G69" s="81" t="s">
        <v>1382</v>
      </c>
      <c r="H69" s="82">
        <v>16.78</v>
      </c>
      <c r="I69" s="96" t="s">
        <v>1496</v>
      </c>
      <c r="J69" s="1">
        <v>5.32</v>
      </c>
      <c r="K69" s="76" t="s">
        <v>1789</v>
      </c>
    </row>
    <row r="70" spans="1:11" ht="106" x14ac:dyDescent="0.75">
      <c r="A70" s="277"/>
      <c r="B70" s="302"/>
      <c r="C70" s="260"/>
      <c r="D70" s="260"/>
      <c r="E70" s="275"/>
      <c r="F70" s="81"/>
      <c r="G70" s="81"/>
      <c r="H70" s="82"/>
      <c r="I70" s="96" t="s">
        <v>1503</v>
      </c>
      <c r="J70" s="1">
        <v>5.32</v>
      </c>
      <c r="K70" s="80" t="s">
        <v>1505</v>
      </c>
    </row>
    <row r="71" spans="1:11" ht="132.5" x14ac:dyDescent="0.75">
      <c r="A71" s="278"/>
      <c r="B71" s="285"/>
      <c r="C71" s="81" t="s">
        <v>1381</v>
      </c>
      <c r="D71" s="81" t="s">
        <v>496</v>
      </c>
      <c r="E71" s="82">
        <v>46.87</v>
      </c>
      <c r="F71" s="150"/>
      <c r="G71" s="150"/>
      <c r="H71" s="150"/>
      <c r="I71" s="87"/>
      <c r="J71" s="87"/>
      <c r="K71" s="74"/>
    </row>
    <row r="72" spans="1:11" ht="53" x14ac:dyDescent="0.75">
      <c r="A72" s="261" t="s">
        <v>30</v>
      </c>
      <c r="B72" s="18" t="s">
        <v>66</v>
      </c>
      <c r="C72" s="270" t="s">
        <v>517</v>
      </c>
      <c r="D72" s="258" t="s">
        <v>511</v>
      </c>
      <c r="E72" s="283">
        <v>1127.53</v>
      </c>
      <c r="F72" s="253" t="s">
        <v>522</v>
      </c>
      <c r="G72" s="270" t="s">
        <v>521</v>
      </c>
      <c r="H72" s="283">
        <v>1127.53</v>
      </c>
      <c r="I72" s="87"/>
      <c r="J72" s="87"/>
      <c r="K72" s="74"/>
    </row>
    <row r="73" spans="1:11" ht="53" x14ac:dyDescent="0.75">
      <c r="A73" s="261"/>
      <c r="B73" s="18" t="s">
        <v>1133</v>
      </c>
      <c r="C73" s="270"/>
      <c r="D73" s="290"/>
      <c r="E73" s="283"/>
      <c r="F73" s="253"/>
      <c r="G73" s="270"/>
      <c r="H73" s="283"/>
      <c r="I73" s="87"/>
      <c r="J73" s="87"/>
      <c r="K73" s="74"/>
    </row>
    <row r="74" spans="1:11" ht="39.75" x14ac:dyDescent="0.75">
      <c r="A74" s="261"/>
      <c r="B74" s="18" t="s">
        <v>1134</v>
      </c>
      <c r="C74" s="270"/>
      <c r="D74" s="290"/>
      <c r="E74" s="283"/>
      <c r="F74" s="253"/>
      <c r="G74" s="270"/>
      <c r="H74" s="283"/>
      <c r="I74" s="87"/>
      <c r="J74" s="87"/>
      <c r="K74" s="74"/>
    </row>
    <row r="75" spans="1:11" ht="53" x14ac:dyDescent="0.75">
      <c r="A75" s="261"/>
      <c r="B75" s="18" t="s">
        <v>1135</v>
      </c>
      <c r="C75" s="270"/>
      <c r="D75" s="290"/>
      <c r="E75" s="255"/>
      <c r="F75" s="257"/>
      <c r="G75" s="270"/>
      <c r="H75" s="255"/>
      <c r="I75" s="87"/>
      <c r="J75" s="87"/>
      <c r="K75" s="74"/>
    </row>
    <row r="76" spans="1:11" ht="39.75" x14ac:dyDescent="0.75">
      <c r="A76" s="261"/>
      <c r="B76" s="18" t="s">
        <v>67</v>
      </c>
      <c r="C76" s="270"/>
      <c r="D76" s="285"/>
      <c r="E76" s="82">
        <v>8</v>
      </c>
      <c r="F76" s="257"/>
      <c r="G76" s="270"/>
      <c r="H76" s="82">
        <v>8</v>
      </c>
      <c r="I76" s="87"/>
      <c r="J76" s="87"/>
      <c r="K76" s="74"/>
    </row>
    <row r="77" spans="1:11" ht="53" x14ac:dyDescent="0.75">
      <c r="A77" s="274" t="s">
        <v>32</v>
      </c>
      <c r="B77" s="18" t="s">
        <v>1507</v>
      </c>
      <c r="C77" s="258" t="s">
        <v>1511</v>
      </c>
      <c r="D77" s="258" t="s">
        <v>1512</v>
      </c>
      <c r="E77" s="82"/>
      <c r="F77" s="76"/>
      <c r="G77" s="96"/>
      <c r="H77" s="82"/>
      <c r="I77" s="87"/>
      <c r="J77" s="87"/>
      <c r="K77" s="74"/>
    </row>
    <row r="78" spans="1:11" ht="53" x14ac:dyDescent="0.75">
      <c r="A78" s="287"/>
      <c r="B78" s="18" t="s">
        <v>1508</v>
      </c>
      <c r="C78" s="259"/>
      <c r="D78" s="259"/>
      <c r="E78" s="82"/>
      <c r="F78" s="76"/>
      <c r="G78" s="96"/>
      <c r="H78" s="82"/>
      <c r="I78" s="87"/>
      <c r="J78" s="87"/>
      <c r="K78" s="74"/>
    </row>
    <row r="79" spans="1:11" ht="40.25" x14ac:dyDescent="0.75">
      <c r="A79" s="287"/>
      <c r="B79" s="118" t="s">
        <v>1509</v>
      </c>
      <c r="C79" s="259"/>
      <c r="D79" s="259"/>
      <c r="E79" s="82"/>
      <c r="F79" s="76"/>
      <c r="G79" s="96"/>
      <c r="H79" s="82"/>
      <c r="I79" s="87"/>
      <c r="J79" s="87"/>
      <c r="K79" s="74"/>
    </row>
    <row r="80" spans="1:11" ht="39.75" x14ac:dyDescent="0.75">
      <c r="A80" s="275"/>
      <c r="B80" s="18" t="s">
        <v>1510</v>
      </c>
      <c r="C80" s="260"/>
      <c r="D80" s="260"/>
      <c r="E80" s="82"/>
      <c r="F80" s="76"/>
      <c r="G80" s="96"/>
      <c r="H80" s="82"/>
      <c r="I80" s="87"/>
      <c r="J80" s="87"/>
      <c r="K80" s="74"/>
    </row>
    <row r="81" spans="1:11" ht="132.5" x14ac:dyDescent="0.75">
      <c r="A81" s="74" t="s">
        <v>34</v>
      </c>
      <c r="B81" s="18" t="s">
        <v>1495</v>
      </c>
      <c r="C81" s="81" t="s">
        <v>523</v>
      </c>
      <c r="D81" s="76" t="s">
        <v>526</v>
      </c>
      <c r="E81" s="86">
        <v>119.51</v>
      </c>
      <c r="F81" s="81" t="s">
        <v>524</v>
      </c>
      <c r="G81" s="96" t="s">
        <v>527</v>
      </c>
      <c r="H81" s="86">
        <v>119.51</v>
      </c>
      <c r="I81" s="87"/>
      <c r="J81" s="87"/>
      <c r="K81" s="74"/>
    </row>
    <row r="82" spans="1:11" ht="39.75" x14ac:dyDescent="0.75">
      <c r="A82" s="74" t="s">
        <v>36</v>
      </c>
      <c r="B82" s="18" t="s">
        <v>68</v>
      </c>
      <c r="C82" s="248" t="s">
        <v>529</v>
      </c>
      <c r="D82" s="248" t="s">
        <v>2977</v>
      </c>
      <c r="E82" s="107">
        <v>8.94</v>
      </c>
      <c r="F82" s="248"/>
      <c r="G82" s="73"/>
      <c r="H82" s="87"/>
      <c r="I82" s="87"/>
      <c r="J82" s="87"/>
      <c r="K82" s="74"/>
    </row>
    <row r="83" spans="1:11" ht="75" customHeight="1" x14ac:dyDescent="0.75">
      <c r="A83" s="74" t="s">
        <v>38</v>
      </c>
      <c r="B83" s="18" t="s">
        <v>69</v>
      </c>
      <c r="C83" s="249"/>
      <c r="D83" s="249"/>
      <c r="E83" s="107">
        <v>8.94</v>
      </c>
      <c r="F83" s="249"/>
      <c r="G83" s="77"/>
      <c r="H83" s="87"/>
      <c r="I83" s="87"/>
      <c r="J83" s="87"/>
      <c r="K83" s="74"/>
    </row>
    <row r="84" spans="1:11" ht="97.25" customHeight="1" x14ac:dyDescent="0.75">
      <c r="A84" s="148" t="s">
        <v>211</v>
      </c>
      <c r="B84" s="18" t="s">
        <v>2975</v>
      </c>
      <c r="C84" s="168" t="s">
        <v>2976</v>
      </c>
      <c r="D84" s="77" t="s">
        <v>1811</v>
      </c>
      <c r="E84" s="107">
        <v>57.42</v>
      </c>
      <c r="F84" s="77"/>
      <c r="G84" s="77"/>
      <c r="H84" s="87"/>
      <c r="I84" s="87"/>
      <c r="J84" s="87"/>
      <c r="K84" s="74"/>
    </row>
    <row r="85" spans="1:11" x14ac:dyDescent="0.75">
      <c r="A85" s="263" t="s">
        <v>40</v>
      </c>
      <c r="B85" s="264"/>
      <c r="C85" s="6"/>
      <c r="D85" s="6"/>
      <c r="E85" s="19">
        <f>E34+E69+E36+E37+E38+E40+E35+E42+E43+E44+E53+E54+E57+E58+E60+E61+E62+E66+E68+E72+E76+E81+E65+E82+E83+E56+E64+E71+E84</f>
        <v>14686.840000000002</v>
      </c>
      <c r="F85" s="6"/>
      <c r="G85" s="6"/>
      <c r="H85" s="19">
        <f>H40+H42+H53+H54+H55+H58+H59+H66+H68+H72+H76+H81+H67+H41+H69</f>
        <v>2583.3200000000006</v>
      </c>
      <c r="I85" s="90"/>
      <c r="J85" s="20">
        <f>J61+J62+J63+J69+J70</f>
        <v>132.78</v>
      </c>
      <c r="K85" s="89"/>
    </row>
    <row r="86" spans="1:11" x14ac:dyDescent="0.75">
      <c r="A86" s="323" t="s">
        <v>70</v>
      </c>
      <c r="B86" s="324"/>
      <c r="C86" s="324"/>
      <c r="D86" s="324"/>
      <c r="E86" s="324"/>
      <c r="F86" s="324"/>
      <c r="G86" s="324"/>
      <c r="H86" s="324"/>
      <c r="I86" s="324"/>
      <c r="J86" s="324"/>
      <c r="K86" s="324"/>
    </row>
    <row r="87" spans="1:11" ht="132.5" x14ac:dyDescent="0.75">
      <c r="A87" s="274" t="s">
        <v>6</v>
      </c>
      <c r="B87" s="258" t="s">
        <v>1124</v>
      </c>
      <c r="C87" s="258" t="s">
        <v>1453</v>
      </c>
      <c r="D87" s="258" t="s">
        <v>535</v>
      </c>
      <c r="E87" s="279">
        <v>254.24</v>
      </c>
      <c r="F87" s="81" t="s">
        <v>1467</v>
      </c>
      <c r="G87" s="96" t="s">
        <v>1125</v>
      </c>
      <c r="H87" s="107">
        <v>3</v>
      </c>
      <c r="I87" s="111" t="s">
        <v>1213</v>
      </c>
      <c r="J87" s="146">
        <v>10.205</v>
      </c>
      <c r="K87" s="76" t="s">
        <v>1126</v>
      </c>
    </row>
    <row r="88" spans="1:11" ht="92.75" x14ac:dyDescent="0.75">
      <c r="A88" s="277"/>
      <c r="B88" s="268"/>
      <c r="C88" s="303"/>
      <c r="D88" s="303"/>
      <c r="E88" s="277"/>
      <c r="F88" s="76"/>
      <c r="G88" s="96"/>
      <c r="H88" s="74"/>
      <c r="I88" s="111" t="s">
        <v>1216</v>
      </c>
      <c r="J88" s="146">
        <v>10.205</v>
      </c>
      <c r="K88" s="72" t="s">
        <v>1790</v>
      </c>
    </row>
    <row r="89" spans="1:11" ht="53" x14ac:dyDescent="0.75">
      <c r="A89" s="92"/>
      <c r="B89" s="269"/>
      <c r="C89" s="96" t="s">
        <v>1197</v>
      </c>
      <c r="D89" s="258" t="s">
        <v>528</v>
      </c>
      <c r="E89" s="74">
        <v>5.79</v>
      </c>
      <c r="F89" s="90"/>
      <c r="G89" s="90"/>
      <c r="H89" s="90"/>
      <c r="I89" s="90"/>
      <c r="J89" s="90"/>
      <c r="K89" s="90"/>
    </row>
    <row r="90" spans="1:11" ht="159" x14ac:dyDescent="0.75">
      <c r="A90" s="74" t="s">
        <v>8</v>
      </c>
      <c r="B90" s="96" t="s">
        <v>71</v>
      </c>
      <c r="C90" s="81" t="s">
        <v>1670</v>
      </c>
      <c r="D90" s="285"/>
      <c r="E90" s="107">
        <v>42.73</v>
      </c>
      <c r="F90" s="87"/>
      <c r="G90" s="9"/>
      <c r="H90" s="79"/>
      <c r="I90" s="96"/>
      <c r="J90" s="74"/>
      <c r="K90" s="74"/>
    </row>
    <row r="91" spans="1:11" ht="92.75" x14ac:dyDescent="0.75">
      <c r="A91" s="276" t="s">
        <v>10</v>
      </c>
      <c r="B91" s="84" t="s">
        <v>72</v>
      </c>
      <c r="C91" s="253" t="s">
        <v>3152</v>
      </c>
      <c r="D91" s="257" t="s">
        <v>485</v>
      </c>
      <c r="E91" s="86">
        <v>1986.41</v>
      </c>
      <c r="F91" s="81" t="s">
        <v>531</v>
      </c>
      <c r="G91" s="96" t="s">
        <v>530</v>
      </c>
      <c r="H91" s="74">
        <v>140.97</v>
      </c>
      <c r="I91" s="96"/>
      <c r="J91" s="10"/>
      <c r="K91" s="76"/>
    </row>
    <row r="92" spans="1:11" ht="39.75" x14ac:dyDescent="0.75">
      <c r="A92" s="276"/>
      <c r="B92" s="84" t="s">
        <v>73</v>
      </c>
      <c r="C92" s="253"/>
      <c r="D92" s="257"/>
      <c r="E92" s="22">
        <v>10</v>
      </c>
      <c r="F92" s="87"/>
      <c r="G92" s="87"/>
      <c r="H92" s="74"/>
      <c r="I92" s="87"/>
      <c r="J92" s="87"/>
      <c r="K92" s="74"/>
    </row>
    <row r="93" spans="1:11" ht="53" x14ac:dyDescent="0.75">
      <c r="A93" s="276"/>
      <c r="B93" s="84" t="s">
        <v>74</v>
      </c>
      <c r="C93" s="253"/>
      <c r="D93" s="257"/>
      <c r="E93" s="23">
        <v>0</v>
      </c>
      <c r="F93" s="87"/>
      <c r="G93" s="87"/>
      <c r="H93" s="74"/>
      <c r="I93" s="87"/>
      <c r="J93" s="87"/>
      <c r="K93" s="74"/>
    </row>
    <row r="94" spans="1:11" ht="92.75" x14ac:dyDescent="0.75">
      <c r="A94" s="74" t="s">
        <v>12</v>
      </c>
      <c r="B94" s="96" t="s">
        <v>3150</v>
      </c>
      <c r="C94" s="76" t="s">
        <v>3153</v>
      </c>
      <c r="D94" s="76" t="s">
        <v>505</v>
      </c>
      <c r="E94" s="86">
        <v>20.170000000000002</v>
      </c>
      <c r="F94" s="87"/>
      <c r="G94" s="87"/>
      <c r="H94" s="74"/>
      <c r="I94" s="87"/>
      <c r="J94" s="87"/>
      <c r="K94" s="74"/>
    </row>
    <row r="95" spans="1:11" ht="39.75" x14ac:dyDescent="0.75">
      <c r="A95" s="274" t="s">
        <v>14</v>
      </c>
      <c r="B95" s="24" t="s">
        <v>75</v>
      </c>
      <c r="C95" s="248" t="s">
        <v>3154</v>
      </c>
      <c r="D95" s="257" t="s">
        <v>532</v>
      </c>
      <c r="E95" s="279"/>
      <c r="F95" s="87"/>
      <c r="G95" s="87"/>
      <c r="H95" s="74"/>
      <c r="I95" s="87"/>
      <c r="J95" s="87"/>
      <c r="K95" s="74"/>
    </row>
    <row r="96" spans="1:11" ht="26.5" x14ac:dyDescent="0.75">
      <c r="A96" s="277"/>
      <c r="B96" s="24" t="s">
        <v>76</v>
      </c>
      <c r="C96" s="246"/>
      <c r="D96" s="257"/>
      <c r="E96" s="280"/>
      <c r="F96" s="87"/>
      <c r="G96" s="87"/>
      <c r="H96" s="74"/>
      <c r="I96" s="87"/>
      <c r="J96" s="87"/>
      <c r="K96" s="74"/>
    </row>
    <row r="97" spans="1:11" ht="39.75" x14ac:dyDescent="0.75">
      <c r="A97" s="278"/>
      <c r="B97" s="24" t="s">
        <v>77</v>
      </c>
      <c r="C97" s="249"/>
      <c r="D97" s="257"/>
      <c r="E97" s="281"/>
      <c r="F97" s="87"/>
      <c r="G97" s="87"/>
      <c r="H97" s="74"/>
      <c r="I97" s="87"/>
      <c r="J97" s="87"/>
      <c r="K97" s="74"/>
    </row>
    <row r="98" spans="1:11" ht="92.75" x14ac:dyDescent="0.75">
      <c r="A98" s="74" t="s">
        <v>16</v>
      </c>
      <c r="B98" s="96" t="s">
        <v>1196</v>
      </c>
      <c r="C98" s="76" t="s">
        <v>523</v>
      </c>
      <c r="D98" s="76" t="s">
        <v>533</v>
      </c>
      <c r="E98" s="80">
        <v>387.94</v>
      </c>
      <c r="F98" s="87"/>
      <c r="G98" s="87"/>
      <c r="H98" s="74"/>
      <c r="I98" s="87"/>
      <c r="J98" s="87"/>
      <c r="K98" s="74"/>
    </row>
    <row r="99" spans="1:11" ht="53" x14ac:dyDescent="0.75">
      <c r="A99" s="74" t="s">
        <v>18</v>
      </c>
      <c r="B99" s="96" t="s">
        <v>2982</v>
      </c>
      <c r="C99" s="257" t="s">
        <v>2986</v>
      </c>
      <c r="D99" s="309" t="s">
        <v>2984</v>
      </c>
      <c r="E99" s="80">
        <v>560.91</v>
      </c>
      <c r="F99" s="87"/>
      <c r="G99" s="87"/>
      <c r="H99" s="74"/>
      <c r="I99" s="87"/>
      <c r="J99" s="87"/>
      <c r="K99" s="74"/>
    </row>
    <row r="100" spans="1:11" ht="39.75" x14ac:dyDescent="0.75">
      <c r="A100" s="148" t="s">
        <v>20</v>
      </c>
      <c r="B100" s="96" t="s">
        <v>2983</v>
      </c>
      <c r="C100" s="254"/>
      <c r="D100" s="310"/>
      <c r="E100" s="80" t="s">
        <v>2985</v>
      </c>
      <c r="F100" s="87"/>
      <c r="G100" s="87"/>
      <c r="H100" s="74"/>
      <c r="I100" s="87"/>
      <c r="J100" s="87"/>
      <c r="K100" s="74"/>
    </row>
    <row r="101" spans="1:11" x14ac:dyDescent="0.75">
      <c r="A101" s="263" t="s">
        <v>40</v>
      </c>
      <c r="B101" s="304"/>
      <c r="C101" s="305"/>
      <c r="D101" s="306"/>
      <c r="E101" s="19">
        <f>SUM(E87+E94+E98+E99+E90+E91+E92+E89)</f>
        <v>3268.19</v>
      </c>
      <c r="F101" s="90"/>
      <c r="G101" s="90"/>
      <c r="H101" s="20">
        <f>H87+H91</f>
        <v>143.97</v>
      </c>
      <c r="I101" s="90"/>
      <c r="J101" s="26">
        <f>J87+J88</f>
        <v>20.41</v>
      </c>
      <c r="K101" s="89"/>
    </row>
    <row r="102" spans="1:11" x14ac:dyDescent="0.75">
      <c r="A102" s="316" t="s">
        <v>78</v>
      </c>
      <c r="B102" s="317"/>
      <c r="C102" s="317"/>
      <c r="D102" s="317"/>
      <c r="E102" s="317"/>
      <c r="F102" s="317"/>
      <c r="G102" s="317"/>
      <c r="H102" s="317"/>
      <c r="I102" s="317"/>
      <c r="J102" s="317"/>
      <c r="K102" s="317"/>
    </row>
    <row r="103" spans="1:11" ht="141" customHeight="1" x14ac:dyDescent="0.75">
      <c r="A103" s="261" t="s">
        <v>6</v>
      </c>
      <c r="B103" s="258" t="s">
        <v>79</v>
      </c>
      <c r="C103" s="253" t="s">
        <v>80</v>
      </c>
      <c r="D103" s="258" t="s">
        <v>535</v>
      </c>
      <c r="E103" s="255">
        <v>298.52999999999997</v>
      </c>
      <c r="F103" s="81" t="s">
        <v>895</v>
      </c>
      <c r="G103" s="96" t="s">
        <v>537</v>
      </c>
      <c r="H103" s="82">
        <v>65.53</v>
      </c>
      <c r="I103" s="284"/>
      <c r="J103" s="283">
        <v>0</v>
      </c>
      <c r="K103" s="257"/>
    </row>
    <row r="104" spans="1:11" ht="119.25" x14ac:dyDescent="0.75">
      <c r="A104" s="318"/>
      <c r="B104" s="285"/>
      <c r="C104" s="253"/>
      <c r="D104" s="303"/>
      <c r="E104" s="255"/>
      <c r="F104" s="81" t="s">
        <v>81</v>
      </c>
      <c r="G104" s="84" t="s">
        <v>536</v>
      </c>
      <c r="H104" s="86">
        <v>5</v>
      </c>
      <c r="I104" s="267"/>
      <c r="J104" s="267"/>
      <c r="K104" s="262"/>
    </row>
    <row r="105" spans="1:11" ht="39.75" x14ac:dyDescent="0.75">
      <c r="A105" s="318"/>
      <c r="B105" s="96" t="s">
        <v>82</v>
      </c>
      <c r="C105" s="257"/>
      <c r="D105" s="303"/>
      <c r="E105" s="80">
        <v>24.51</v>
      </c>
      <c r="F105" s="87"/>
      <c r="G105" s="87"/>
      <c r="H105" s="74"/>
      <c r="I105" s="87"/>
      <c r="J105" s="97"/>
      <c r="K105" s="74"/>
    </row>
    <row r="106" spans="1:11" ht="39.75" x14ac:dyDescent="0.75">
      <c r="A106" s="318"/>
      <c r="B106" s="96" t="s">
        <v>83</v>
      </c>
      <c r="C106" s="257"/>
      <c r="D106" s="319"/>
      <c r="E106" s="80">
        <v>49.02</v>
      </c>
      <c r="F106" s="87"/>
      <c r="G106" s="87"/>
      <c r="H106" s="74"/>
      <c r="I106" s="87"/>
      <c r="J106" s="97"/>
      <c r="K106" s="74"/>
    </row>
    <row r="107" spans="1:11" ht="26.5" x14ac:dyDescent="0.75">
      <c r="A107" s="274" t="s">
        <v>8</v>
      </c>
      <c r="B107" s="81" t="s">
        <v>84</v>
      </c>
      <c r="C107" s="248" t="s">
        <v>546</v>
      </c>
      <c r="D107" s="248" t="s">
        <v>489</v>
      </c>
      <c r="E107" s="82">
        <v>86.4</v>
      </c>
      <c r="F107" s="282"/>
      <c r="G107" s="91"/>
      <c r="H107" s="74"/>
      <c r="I107" s="111"/>
      <c r="J107" s="82"/>
      <c r="K107" s="76"/>
    </row>
    <row r="108" spans="1:11" ht="39.75" x14ac:dyDescent="0.75">
      <c r="A108" s="277"/>
      <c r="B108" s="81" t="s">
        <v>85</v>
      </c>
      <c r="C108" s="246"/>
      <c r="D108" s="246"/>
      <c r="E108" s="82">
        <v>24</v>
      </c>
      <c r="F108" s="269"/>
      <c r="G108" s="95"/>
      <c r="H108" s="74"/>
      <c r="I108" s="111"/>
      <c r="J108" s="86"/>
      <c r="K108" s="74"/>
    </row>
    <row r="109" spans="1:11" ht="53" x14ac:dyDescent="0.75">
      <c r="A109" s="278"/>
      <c r="B109" s="81" t="s">
        <v>86</v>
      </c>
      <c r="C109" s="249"/>
      <c r="D109" s="249"/>
      <c r="E109" s="27"/>
      <c r="F109" s="28"/>
      <c r="G109" s="28"/>
      <c r="H109" s="29"/>
      <c r="I109" s="30"/>
      <c r="J109" s="27"/>
      <c r="K109" s="29"/>
    </row>
    <row r="110" spans="1:11" ht="132.5" x14ac:dyDescent="0.75">
      <c r="A110" s="261" t="s">
        <v>10</v>
      </c>
      <c r="B110" s="307" t="s">
        <v>87</v>
      </c>
      <c r="C110" s="248" t="s">
        <v>210</v>
      </c>
      <c r="D110" s="248" t="s">
        <v>511</v>
      </c>
      <c r="E110" s="255">
        <v>1371.87</v>
      </c>
      <c r="F110" s="111" t="s">
        <v>538</v>
      </c>
      <c r="G110" s="96" t="s">
        <v>540</v>
      </c>
      <c r="H110" s="82">
        <v>52.33</v>
      </c>
      <c r="I110" s="16" t="s">
        <v>896</v>
      </c>
      <c r="J110" s="10">
        <v>18.440000000000001</v>
      </c>
      <c r="K110" s="76" t="s">
        <v>1127</v>
      </c>
    </row>
    <row r="111" spans="1:11" ht="132.5" x14ac:dyDescent="0.75">
      <c r="A111" s="261"/>
      <c r="B111" s="308"/>
      <c r="C111" s="246"/>
      <c r="D111" s="246"/>
      <c r="E111" s="255"/>
      <c r="F111" s="111" t="s">
        <v>3008</v>
      </c>
      <c r="G111" s="96" t="s">
        <v>3018</v>
      </c>
      <c r="H111" s="82">
        <v>791.14</v>
      </c>
      <c r="I111" s="16"/>
      <c r="J111" s="10"/>
      <c r="K111" s="74"/>
    </row>
    <row r="112" spans="1:11" ht="132.5" x14ac:dyDescent="0.75">
      <c r="A112" s="261"/>
      <c r="B112" s="308"/>
      <c r="C112" s="249"/>
      <c r="D112" s="249"/>
      <c r="E112" s="255"/>
      <c r="F112" s="111" t="s">
        <v>539</v>
      </c>
      <c r="G112" s="96" t="s">
        <v>541</v>
      </c>
      <c r="H112" s="82">
        <v>31.43</v>
      </c>
      <c r="I112" s="16"/>
      <c r="J112" s="10"/>
      <c r="K112" s="74"/>
    </row>
    <row r="113" spans="1:11" ht="119.25" x14ac:dyDescent="0.75">
      <c r="A113" s="261"/>
      <c r="B113" s="285"/>
      <c r="C113" s="111" t="s">
        <v>1198</v>
      </c>
      <c r="D113" s="116" t="s">
        <v>542</v>
      </c>
      <c r="E113" s="82">
        <v>90.82</v>
      </c>
      <c r="F113" s="111"/>
      <c r="G113" s="111"/>
      <c r="H113" s="82"/>
      <c r="I113" s="16"/>
      <c r="J113" s="10"/>
      <c r="K113" s="74"/>
    </row>
    <row r="114" spans="1:11" ht="39.75" x14ac:dyDescent="0.75">
      <c r="A114" s="261"/>
      <c r="B114" s="96" t="s">
        <v>88</v>
      </c>
      <c r="C114" s="248" t="s">
        <v>210</v>
      </c>
      <c r="D114" s="248" t="s">
        <v>511</v>
      </c>
      <c r="E114" s="80">
        <v>66.11</v>
      </c>
      <c r="F114" s="87"/>
      <c r="G114" s="87"/>
      <c r="H114" s="87"/>
      <c r="I114" s="16"/>
      <c r="J114" s="10"/>
      <c r="K114" s="76"/>
    </row>
    <row r="115" spans="1:11" ht="57.75" customHeight="1" x14ac:dyDescent="0.75">
      <c r="A115" s="261"/>
      <c r="B115" s="96" t="s">
        <v>89</v>
      </c>
      <c r="C115" s="249"/>
      <c r="D115" s="249"/>
      <c r="E115" s="147">
        <v>48</v>
      </c>
      <c r="F115" s="87"/>
      <c r="G115" s="87"/>
      <c r="H115" s="87"/>
      <c r="I115" s="87"/>
      <c r="J115" s="97"/>
      <c r="K115" s="74"/>
    </row>
    <row r="116" spans="1:11" ht="53" x14ac:dyDescent="0.75">
      <c r="A116" s="261" t="s">
        <v>12</v>
      </c>
      <c r="B116" s="81" t="s">
        <v>90</v>
      </c>
      <c r="C116" s="96" t="s">
        <v>545</v>
      </c>
      <c r="D116" s="248" t="s">
        <v>543</v>
      </c>
      <c r="E116" s="86">
        <v>3653.61</v>
      </c>
      <c r="F116" s="87"/>
      <c r="G116" s="87"/>
      <c r="H116" s="87"/>
      <c r="I116" s="87"/>
      <c r="J116" s="97"/>
      <c r="K116" s="74"/>
    </row>
    <row r="117" spans="1:11" ht="53" x14ac:dyDescent="0.75">
      <c r="A117" s="261"/>
      <c r="B117" s="81" t="s">
        <v>91</v>
      </c>
      <c r="C117" s="96"/>
      <c r="D117" s="327"/>
      <c r="E117" s="86">
        <v>0</v>
      </c>
      <c r="F117" s="87"/>
      <c r="G117" s="87"/>
      <c r="H117" s="87"/>
      <c r="I117" s="87"/>
      <c r="J117" s="97"/>
      <c r="K117" s="74"/>
    </row>
    <row r="118" spans="1:11" ht="53" x14ac:dyDescent="0.75">
      <c r="A118" s="261"/>
      <c r="B118" s="81" t="s">
        <v>92</v>
      </c>
      <c r="C118" s="96"/>
      <c r="D118" s="327"/>
      <c r="E118" s="82">
        <v>404</v>
      </c>
      <c r="F118" s="87"/>
      <c r="G118" s="87"/>
      <c r="H118" s="87"/>
      <c r="I118" s="16"/>
      <c r="J118" s="74"/>
      <c r="K118" s="76"/>
    </row>
    <row r="119" spans="1:11" ht="66.25" x14ac:dyDescent="0.75">
      <c r="A119" s="261"/>
      <c r="B119" s="81" t="s">
        <v>93</v>
      </c>
      <c r="C119" s="96"/>
      <c r="D119" s="327"/>
      <c r="E119" s="82">
        <v>0</v>
      </c>
      <c r="F119" s="87"/>
      <c r="G119" s="87"/>
      <c r="H119" s="87"/>
      <c r="I119" s="87"/>
      <c r="J119" s="97"/>
      <c r="K119" s="74"/>
    </row>
    <row r="120" spans="1:11" ht="66.25" x14ac:dyDescent="0.75">
      <c r="A120" s="261"/>
      <c r="B120" s="81" t="s">
        <v>94</v>
      </c>
      <c r="C120" s="96"/>
      <c r="D120" s="327"/>
      <c r="E120" s="82">
        <v>0</v>
      </c>
      <c r="F120" s="87"/>
      <c r="G120" s="87"/>
      <c r="H120" s="87"/>
      <c r="I120" s="87"/>
      <c r="J120" s="97"/>
      <c r="K120" s="87"/>
    </row>
    <row r="121" spans="1:11" ht="39.75" x14ac:dyDescent="0.75">
      <c r="A121" s="261"/>
      <c r="B121" s="81" t="s">
        <v>95</v>
      </c>
      <c r="C121" s="96"/>
      <c r="D121" s="303"/>
      <c r="E121" s="82">
        <v>122</v>
      </c>
      <c r="F121" s="87"/>
      <c r="G121" s="87"/>
      <c r="H121" s="87"/>
      <c r="I121" s="87"/>
      <c r="J121" s="97"/>
      <c r="K121" s="87"/>
    </row>
    <row r="122" spans="1:11" ht="66.25" x14ac:dyDescent="0.75">
      <c r="A122" s="261"/>
      <c r="B122" s="81" t="s">
        <v>544</v>
      </c>
      <c r="C122" s="96"/>
      <c r="D122" s="319"/>
      <c r="E122" s="86">
        <v>55.68</v>
      </c>
      <c r="F122" s="87"/>
      <c r="G122" s="87"/>
      <c r="H122" s="87"/>
      <c r="I122" s="87"/>
      <c r="J122" s="97"/>
      <c r="K122" s="87"/>
    </row>
    <row r="123" spans="1:11" ht="92.75" x14ac:dyDescent="0.75">
      <c r="A123" s="261" t="s">
        <v>14</v>
      </c>
      <c r="B123" s="245" t="s">
        <v>96</v>
      </c>
      <c r="C123" s="81" t="s">
        <v>548</v>
      </c>
      <c r="D123" s="81" t="s">
        <v>547</v>
      </c>
      <c r="E123" s="82">
        <v>358.08</v>
      </c>
      <c r="F123" s="13"/>
      <c r="G123" s="13"/>
      <c r="H123" s="31"/>
      <c r="I123" s="87"/>
      <c r="J123" s="97"/>
      <c r="K123" s="87"/>
    </row>
    <row r="124" spans="1:11" ht="119.25" x14ac:dyDescent="0.75">
      <c r="A124" s="261"/>
      <c r="B124" s="249"/>
      <c r="C124" s="81" t="s">
        <v>97</v>
      </c>
      <c r="D124" s="116" t="s">
        <v>542</v>
      </c>
      <c r="E124" s="82">
        <v>80.64</v>
      </c>
      <c r="F124" s="13"/>
      <c r="G124" s="13"/>
      <c r="H124" s="31"/>
      <c r="I124" s="87"/>
      <c r="J124" s="97"/>
      <c r="K124" s="87"/>
    </row>
    <row r="125" spans="1:11" ht="39.75" x14ac:dyDescent="0.75">
      <c r="A125" s="261"/>
      <c r="B125" s="81" t="s">
        <v>98</v>
      </c>
      <c r="C125" s="81" t="s">
        <v>548</v>
      </c>
      <c r="D125" s="245" t="s">
        <v>547</v>
      </c>
      <c r="E125" s="82">
        <v>73.27</v>
      </c>
      <c r="F125" s="87"/>
      <c r="G125" s="87"/>
      <c r="H125" s="87"/>
      <c r="I125" s="87"/>
      <c r="J125" s="97"/>
      <c r="K125" s="87"/>
    </row>
    <row r="126" spans="1:11" ht="39.75" x14ac:dyDescent="0.75">
      <c r="A126" s="261"/>
      <c r="B126" s="81" t="s">
        <v>99</v>
      </c>
      <c r="C126" s="81" t="s">
        <v>548</v>
      </c>
      <c r="D126" s="249"/>
      <c r="E126" s="82">
        <v>24.09</v>
      </c>
      <c r="F126" s="87"/>
      <c r="G126" s="87"/>
      <c r="H126" s="87"/>
      <c r="I126" s="87"/>
      <c r="J126" s="97"/>
      <c r="K126" s="87"/>
    </row>
    <row r="127" spans="1:11" ht="92.75" x14ac:dyDescent="0.75">
      <c r="A127" s="74" t="s">
        <v>100</v>
      </c>
      <c r="B127" s="81" t="s">
        <v>101</v>
      </c>
      <c r="C127" s="76" t="s">
        <v>549</v>
      </c>
      <c r="D127" s="77" t="s">
        <v>550</v>
      </c>
      <c r="E127" s="82">
        <v>73.36</v>
      </c>
      <c r="F127" s="87"/>
      <c r="G127" s="87"/>
      <c r="H127" s="87"/>
      <c r="I127" s="87"/>
      <c r="J127" s="97"/>
      <c r="K127" s="87"/>
    </row>
    <row r="128" spans="1:11" ht="92.75" x14ac:dyDescent="0.75">
      <c r="A128" s="74" t="s">
        <v>18</v>
      </c>
      <c r="B128" s="81" t="s">
        <v>102</v>
      </c>
      <c r="C128" s="76" t="s">
        <v>552</v>
      </c>
      <c r="D128" s="76" t="s">
        <v>551</v>
      </c>
      <c r="E128" s="82">
        <v>75.010000000000005</v>
      </c>
      <c r="F128" s="87"/>
      <c r="G128" s="87"/>
      <c r="H128" s="87"/>
      <c r="I128" s="87"/>
      <c r="J128" s="97"/>
      <c r="K128" s="87"/>
    </row>
    <row r="129" spans="1:11" ht="66.25" x14ac:dyDescent="0.75">
      <c r="A129" s="261" t="s">
        <v>20</v>
      </c>
      <c r="B129" s="96" t="s">
        <v>103</v>
      </c>
      <c r="C129" s="257" t="s">
        <v>1247</v>
      </c>
      <c r="D129" s="258" t="s">
        <v>1248</v>
      </c>
      <c r="E129" s="80">
        <v>165.94</v>
      </c>
      <c r="F129" s="87"/>
      <c r="G129" s="87"/>
      <c r="H129" s="87"/>
      <c r="I129" s="87"/>
      <c r="J129" s="97"/>
      <c r="K129" s="87"/>
    </row>
    <row r="130" spans="1:11" ht="48.65" customHeight="1" x14ac:dyDescent="0.75">
      <c r="A130" s="261"/>
      <c r="B130" s="96" t="s">
        <v>104</v>
      </c>
      <c r="C130" s="257"/>
      <c r="D130" s="285"/>
      <c r="E130" s="17">
        <v>36</v>
      </c>
      <c r="F130" s="87"/>
      <c r="G130" s="87"/>
      <c r="H130" s="87"/>
      <c r="I130" s="87"/>
      <c r="J130" s="97"/>
      <c r="K130" s="87"/>
    </row>
    <row r="131" spans="1:11" ht="39.75" x14ac:dyDescent="0.75">
      <c r="A131" s="74" t="s">
        <v>22</v>
      </c>
      <c r="B131" s="96" t="s">
        <v>105</v>
      </c>
      <c r="C131" s="257" t="s">
        <v>54</v>
      </c>
      <c r="D131" s="258" t="s">
        <v>553</v>
      </c>
      <c r="E131" s="17">
        <v>69.25</v>
      </c>
      <c r="F131" s="87"/>
      <c r="G131" s="87"/>
      <c r="H131" s="87"/>
      <c r="I131" s="87"/>
      <c r="J131" s="97"/>
      <c r="K131" s="87"/>
    </row>
    <row r="132" spans="1:11" ht="52.5" customHeight="1" x14ac:dyDescent="0.75">
      <c r="A132" s="74" t="s">
        <v>23</v>
      </c>
      <c r="B132" s="96" t="s">
        <v>106</v>
      </c>
      <c r="C132" s="257"/>
      <c r="D132" s="285"/>
      <c r="E132" s="17">
        <v>43.71</v>
      </c>
      <c r="F132" s="87"/>
      <c r="G132" s="87"/>
      <c r="H132" s="87"/>
      <c r="I132" s="87"/>
      <c r="J132" s="97"/>
      <c r="K132" s="87"/>
    </row>
    <row r="133" spans="1:11" x14ac:dyDescent="0.75">
      <c r="A133" s="263" t="s">
        <v>40</v>
      </c>
      <c r="B133" s="264"/>
      <c r="C133" s="25"/>
      <c r="D133" s="25"/>
      <c r="E133" s="32">
        <f>SUM(E103:E132)</f>
        <v>7293.9000000000005</v>
      </c>
      <c r="F133" s="90"/>
      <c r="G133" s="90"/>
      <c r="H133" s="20">
        <f>H103+H104+H110+H111+H112</f>
        <v>945.43</v>
      </c>
      <c r="I133" s="90"/>
      <c r="J133" s="26">
        <f>J107+J110</f>
        <v>18.440000000000001</v>
      </c>
      <c r="K133" s="108"/>
    </row>
    <row r="134" spans="1:11" x14ac:dyDescent="0.75">
      <c r="A134" s="265" t="s">
        <v>107</v>
      </c>
      <c r="B134" s="265"/>
      <c r="C134" s="265"/>
      <c r="D134" s="265"/>
      <c r="E134" s="265"/>
      <c r="F134" s="265"/>
      <c r="G134" s="265"/>
      <c r="H134" s="265"/>
      <c r="I134" s="265"/>
      <c r="J134" s="265"/>
      <c r="K134" s="265"/>
    </row>
    <row r="135" spans="1:11" ht="92.75" x14ac:dyDescent="0.75">
      <c r="A135" s="74" t="s">
        <v>6</v>
      </c>
      <c r="B135" s="96" t="s">
        <v>108</v>
      </c>
      <c r="C135" s="76" t="s">
        <v>109</v>
      </c>
      <c r="D135" s="117" t="s">
        <v>554</v>
      </c>
      <c r="E135" s="74">
        <v>417.77</v>
      </c>
      <c r="F135" s="87"/>
      <c r="G135" s="87"/>
      <c r="H135" s="97"/>
      <c r="I135" s="87"/>
      <c r="J135" s="87"/>
      <c r="K135" s="87"/>
    </row>
    <row r="136" spans="1:11" ht="159" x14ac:dyDescent="0.75">
      <c r="A136" s="74" t="s">
        <v>8</v>
      </c>
      <c r="B136" s="96" t="s">
        <v>110</v>
      </c>
      <c r="C136" s="96" t="s">
        <v>210</v>
      </c>
      <c r="D136" s="96" t="s">
        <v>511</v>
      </c>
      <c r="E136" s="74">
        <v>76.69</v>
      </c>
      <c r="F136" s="81"/>
      <c r="G136" s="96"/>
      <c r="H136" s="82"/>
      <c r="I136" s="87"/>
      <c r="J136" s="87"/>
      <c r="K136" s="87"/>
    </row>
    <row r="137" spans="1:11" ht="409.5" x14ac:dyDescent="0.75">
      <c r="A137" s="74" t="s">
        <v>10</v>
      </c>
      <c r="B137" s="81" t="s">
        <v>3179</v>
      </c>
      <c r="C137" s="96" t="s">
        <v>556</v>
      </c>
      <c r="D137" s="76" t="s">
        <v>555</v>
      </c>
      <c r="E137" s="82">
        <v>242.6</v>
      </c>
      <c r="F137" s="87"/>
      <c r="G137" s="87"/>
      <c r="H137" s="97"/>
      <c r="I137" s="87"/>
      <c r="J137" s="87"/>
      <c r="K137" s="87"/>
    </row>
    <row r="138" spans="1:11" ht="119.25" x14ac:dyDescent="0.75">
      <c r="A138" s="291" t="s">
        <v>12</v>
      </c>
      <c r="B138" s="245" t="s">
        <v>1786</v>
      </c>
      <c r="C138" s="258" t="s">
        <v>558</v>
      </c>
      <c r="D138" s="245" t="s">
        <v>535</v>
      </c>
      <c r="E138" s="279">
        <v>427.81</v>
      </c>
      <c r="F138" s="81" t="s">
        <v>3163</v>
      </c>
      <c r="G138" s="96" t="s">
        <v>507</v>
      </c>
      <c r="H138" s="82">
        <v>3.46</v>
      </c>
      <c r="I138" s="87"/>
      <c r="J138" s="87"/>
      <c r="K138" s="87"/>
    </row>
    <row r="139" spans="1:11" x14ac:dyDescent="0.75">
      <c r="A139" s="280"/>
      <c r="B139" s="290"/>
      <c r="C139" s="296"/>
      <c r="D139" s="289"/>
      <c r="E139" s="280"/>
      <c r="F139" s="288" t="s">
        <v>3113</v>
      </c>
      <c r="G139" s="288" t="s">
        <v>3112</v>
      </c>
      <c r="H139" s="297">
        <v>85.9</v>
      </c>
      <c r="I139" s="250"/>
      <c r="J139" s="282"/>
      <c r="K139" s="282"/>
    </row>
    <row r="140" spans="1:11" ht="229.5" customHeight="1" x14ac:dyDescent="0.75">
      <c r="A140" s="292"/>
      <c r="B140" s="260"/>
      <c r="C140" s="328"/>
      <c r="D140" s="285"/>
      <c r="E140" s="292"/>
      <c r="F140" s="326"/>
      <c r="G140" s="249"/>
      <c r="H140" s="278"/>
      <c r="I140" s="251"/>
      <c r="J140" s="293"/>
      <c r="K140" s="293"/>
    </row>
    <row r="141" spans="1:11" ht="53" x14ac:dyDescent="0.75">
      <c r="A141" s="261" t="s">
        <v>16</v>
      </c>
      <c r="B141" s="84" t="s">
        <v>112</v>
      </c>
      <c r="C141" s="253" t="s">
        <v>557</v>
      </c>
      <c r="D141" s="257" t="s">
        <v>485</v>
      </c>
      <c r="E141" s="86">
        <v>1067.82</v>
      </c>
      <c r="F141" s="267"/>
      <c r="G141" s="87"/>
      <c r="H141" s="318"/>
      <c r="I141" s="267"/>
      <c r="J141" s="87"/>
      <c r="K141" s="87"/>
    </row>
    <row r="142" spans="1:11" ht="39.75" x14ac:dyDescent="0.75">
      <c r="A142" s="261"/>
      <c r="B142" s="84" t="s">
        <v>113</v>
      </c>
      <c r="C142" s="253"/>
      <c r="D142" s="257"/>
      <c r="E142" s="86">
        <v>45</v>
      </c>
      <c r="F142" s="267"/>
      <c r="G142" s="87"/>
      <c r="H142" s="318"/>
      <c r="I142" s="267"/>
      <c r="J142" s="87"/>
      <c r="K142" s="87"/>
    </row>
    <row r="143" spans="1:11" ht="39.75" x14ac:dyDescent="0.75">
      <c r="A143" s="261"/>
      <c r="B143" s="84" t="s">
        <v>114</v>
      </c>
      <c r="C143" s="253"/>
      <c r="D143" s="257"/>
      <c r="E143" s="86">
        <v>47</v>
      </c>
      <c r="F143" s="267"/>
      <c r="G143" s="87"/>
      <c r="H143" s="318"/>
      <c r="I143" s="267"/>
      <c r="J143" s="87"/>
      <c r="K143" s="87"/>
    </row>
    <row r="144" spans="1:11" ht="39.75" x14ac:dyDescent="0.75">
      <c r="A144" s="261"/>
      <c r="B144" s="84" t="s">
        <v>115</v>
      </c>
      <c r="C144" s="253"/>
      <c r="D144" s="257"/>
      <c r="E144" s="86">
        <v>54</v>
      </c>
      <c r="F144" s="267"/>
      <c r="G144" s="87"/>
      <c r="H144" s="318"/>
      <c r="I144" s="267"/>
      <c r="J144" s="87"/>
      <c r="K144" s="87"/>
    </row>
    <row r="145" spans="1:11" ht="92.75" x14ac:dyDescent="0.75">
      <c r="A145" s="274" t="s">
        <v>18</v>
      </c>
      <c r="B145" s="84" t="s">
        <v>116</v>
      </c>
      <c r="C145" s="81" t="s">
        <v>560</v>
      </c>
      <c r="D145" s="81" t="s">
        <v>485</v>
      </c>
      <c r="E145" s="86">
        <v>5946.32</v>
      </c>
      <c r="F145" s="87"/>
      <c r="G145" s="87"/>
      <c r="H145" s="97"/>
      <c r="I145" s="87"/>
      <c r="J145" s="87"/>
      <c r="K145" s="87"/>
    </row>
    <row r="146" spans="1:11" ht="92.75" x14ac:dyDescent="0.75">
      <c r="A146" s="278"/>
      <c r="B146" s="84" t="s">
        <v>117</v>
      </c>
      <c r="C146" s="81" t="s">
        <v>118</v>
      </c>
      <c r="D146" s="77" t="s">
        <v>559</v>
      </c>
      <c r="E146" s="86">
        <v>926.31</v>
      </c>
      <c r="F146" s="87"/>
      <c r="G146" s="87"/>
      <c r="H146" s="97"/>
      <c r="I146" s="87"/>
      <c r="J146" s="87"/>
      <c r="K146" s="87"/>
    </row>
    <row r="147" spans="1:11" ht="39.75" x14ac:dyDescent="0.75">
      <c r="A147" s="261" t="s">
        <v>20</v>
      </c>
      <c r="B147" s="84" t="s">
        <v>119</v>
      </c>
      <c r="C147" s="253" t="s">
        <v>561</v>
      </c>
      <c r="D147" s="257" t="s">
        <v>485</v>
      </c>
      <c r="E147" s="33">
        <v>665.82</v>
      </c>
      <c r="F147" s="87"/>
      <c r="G147" s="87"/>
      <c r="H147" s="97"/>
      <c r="I147" s="96"/>
      <c r="J147" s="74"/>
      <c r="K147" s="76"/>
    </row>
    <row r="148" spans="1:11" ht="172.25" x14ac:dyDescent="0.75">
      <c r="A148" s="261"/>
      <c r="B148" s="84" t="s">
        <v>1388</v>
      </c>
      <c r="C148" s="253"/>
      <c r="D148" s="257"/>
      <c r="E148" s="33">
        <v>0</v>
      </c>
      <c r="F148" s="87"/>
      <c r="G148" s="87"/>
      <c r="H148" s="97"/>
      <c r="I148" s="87"/>
      <c r="J148" s="87"/>
      <c r="K148" s="87"/>
    </row>
    <row r="149" spans="1:11" ht="198.75" x14ac:dyDescent="0.75">
      <c r="A149" s="88" t="s">
        <v>22</v>
      </c>
      <c r="B149" s="75" t="s">
        <v>120</v>
      </c>
      <c r="C149" s="111" t="s">
        <v>564</v>
      </c>
      <c r="D149" s="81" t="s">
        <v>3143</v>
      </c>
      <c r="E149" s="74">
        <v>410.08</v>
      </c>
      <c r="F149" s="81" t="s">
        <v>563</v>
      </c>
      <c r="G149" s="96" t="s">
        <v>537</v>
      </c>
      <c r="H149" s="82">
        <v>35.64</v>
      </c>
      <c r="I149" s="87"/>
      <c r="J149" s="87"/>
      <c r="K149" s="87"/>
    </row>
    <row r="150" spans="1:11" ht="39.75" x14ac:dyDescent="0.75">
      <c r="A150" s="261" t="s">
        <v>23</v>
      </c>
      <c r="B150" s="81" t="s">
        <v>121</v>
      </c>
      <c r="C150" s="284" t="s">
        <v>122</v>
      </c>
      <c r="D150" s="245" t="s">
        <v>565</v>
      </c>
      <c r="E150" s="86">
        <v>58.73</v>
      </c>
      <c r="F150" s="87"/>
      <c r="G150" s="87"/>
      <c r="H150" s="97"/>
      <c r="I150" s="87"/>
      <c r="J150" s="87"/>
      <c r="K150" s="87"/>
    </row>
    <row r="151" spans="1:11" ht="39.75" x14ac:dyDescent="0.75">
      <c r="A151" s="261"/>
      <c r="B151" s="81" t="s">
        <v>123</v>
      </c>
      <c r="C151" s="257"/>
      <c r="D151" s="246"/>
      <c r="E151" s="86">
        <v>6.44</v>
      </c>
      <c r="F151" s="87"/>
      <c r="G151" s="87"/>
      <c r="H151" s="97"/>
      <c r="I151" s="87"/>
      <c r="J151" s="87"/>
      <c r="K151" s="87"/>
    </row>
    <row r="152" spans="1:11" ht="39.75" x14ac:dyDescent="0.75">
      <c r="A152" s="261"/>
      <c r="B152" s="81" t="s">
        <v>124</v>
      </c>
      <c r="C152" s="257"/>
      <c r="D152" s="249"/>
      <c r="E152" s="86">
        <v>304.75</v>
      </c>
      <c r="F152" s="87"/>
      <c r="G152" s="87"/>
      <c r="H152" s="97"/>
      <c r="I152" s="87"/>
      <c r="J152" s="87"/>
      <c r="K152" s="87"/>
    </row>
    <row r="153" spans="1:11" ht="132.5" x14ac:dyDescent="0.75">
      <c r="A153" s="74" t="s">
        <v>25</v>
      </c>
      <c r="B153" s="81" t="s">
        <v>125</v>
      </c>
      <c r="C153" s="81" t="s">
        <v>126</v>
      </c>
      <c r="D153" s="116" t="s">
        <v>562</v>
      </c>
      <c r="E153" s="74">
        <v>368.59</v>
      </c>
      <c r="F153" s="87"/>
      <c r="G153" s="87"/>
      <c r="H153" s="86"/>
      <c r="I153" s="87"/>
      <c r="J153" s="87"/>
      <c r="K153" s="87"/>
    </row>
    <row r="154" spans="1:11" x14ac:dyDescent="0.75">
      <c r="A154" s="263" t="s">
        <v>40</v>
      </c>
      <c r="B154" s="264"/>
      <c r="C154" s="21"/>
      <c r="D154" s="21"/>
      <c r="E154" s="89">
        <f>SUM(E135:E153)</f>
        <v>11065.729999999998</v>
      </c>
      <c r="F154" s="6"/>
      <c r="G154" s="6"/>
      <c r="H154" s="19">
        <f>H138+H139+H149</f>
        <v>125</v>
      </c>
      <c r="I154" s="90"/>
      <c r="J154" s="85">
        <v>0</v>
      </c>
      <c r="K154" s="85"/>
    </row>
    <row r="155" spans="1:11" x14ac:dyDescent="0.75">
      <c r="A155" s="265" t="s">
        <v>127</v>
      </c>
      <c r="B155" s="265"/>
      <c r="C155" s="265"/>
      <c r="D155" s="265"/>
      <c r="E155" s="265"/>
      <c r="F155" s="265"/>
      <c r="G155" s="265"/>
      <c r="H155" s="265"/>
      <c r="I155" s="265"/>
      <c r="J155" s="265"/>
      <c r="K155" s="265"/>
    </row>
    <row r="156" spans="1:11" ht="132.5" x14ac:dyDescent="0.75">
      <c r="A156" s="74" t="s">
        <v>6</v>
      </c>
      <c r="B156" s="81" t="s">
        <v>128</v>
      </c>
      <c r="C156" s="96" t="s">
        <v>558</v>
      </c>
      <c r="D156" s="258" t="s">
        <v>535</v>
      </c>
      <c r="E156" s="86">
        <v>147.28</v>
      </c>
      <c r="F156" s="81" t="s">
        <v>570</v>
      </c>
      <c r="G156" s="84" t="s">
        <v>536</v>
      </c>
      <c r="H156" s="74">
        <v>6.62</v>
      </c>
      <c r="I156" s="96" t="s">
        <v>897</v>
      </c>
      <c r="J156" s="82">
        <v>50.69</v>
      </c>
      <c r="K156" s="76" t="s">
        <v>569</v>
      </c>
    </row>
    <row r="157" spans="1:11" ht="64.5" customHeight="1" x14ac:dyDescent="0.75">
      <c r="A157" s="274" t="s">
        <v>8</v>
      </c>
      <c r="B157" s="96" t="s">
        <v>129</v>
      </c>
      <c r="C157" s="96" t="s">
        <v>210</v>
      </c>
      <c r="D157" s="286"/>
      <c r="E157" s="86">
        <v>720.64</v>
      </c>
      <c r="F157" s="253" t="s">
        <v>566</v>
      </c>
      <c r="G157" s="270" t="s">
        <v>567</v>
      </c>
      <c r="H157" s="86">
        <v>720.64</v>
      </c>
      <c r="I157" s="87"/>
      <c r="J157" s="87"/>
      <c r="K157" s="87"/>
    </row>
    <row r="158" spans="1:11" ht="39.75" x14ac:dyDescent="0.75">
      <c r="A158" s="287"/>
      <c r="B158" s="96" t="s">
        <v>131</v>
      </c>
      <c r="C158" s="114" t="s">
        <v>210</v>
      </c>
      <c r="D158" s="286"/>
      <c r="E158" s="86">
        <v>24.55</v>
      </c>
      <c r="F158" s="266"/>
      <c r="G158" s="270"/>
      <c r="H158" s="86">
        <v>24.55</v>
      </c>
      <c r="I158" s="87"/>
      <c r="J158" s="87"/>
      <c r="K158" s="87"/>
    </row>
    <row r="159" spans="1:11" ht="39.75" x14ac:dyDescent="0.75">
      <c r="A159" s="287"/>
      <c r="B159" s="96" t="s">
        <v>132</v>
      </c>
      <c r="C159" s="114" t="s">
        <v>210</v>
      </c>
      <c r="D159" s="286"/>
      <c r="E159" s="86">
        <v>47.2</v>
      </c>
      <c r="F159" s="266"/>
      <c r="G159" s="270"/>
      <c r="H159" s="86">
        <v>47.2</v>
      </c>
      <c r="I159" s="87"/>
      <c r="J159" s="87"/>
      <c r="K159" s="87"/>
    </row>
    <row r="160" spans="1:11" ht="39.75" x14ac:dyDescent="0.75">
      <c r="A160" s="287"/>
      <c r="B160" s="96" t="s">
        <v>133</v>
      </c>
      <c r="C160" s="114" t="s">
        <v>210</v>
      </c>
      <c r="D160" s="286"/>
      <c r="E160" s="82">
        <v>88</v>
      </c>
      <c r="F160" s="266"/>
      <c r="G160" s="270"/>
      <c r="H160" s="82">
        <v>88</v>
      </c>
      <c r="I160" s="87"/>
      <c r="J160" s="87"/>
      <c r="K160" s="87"/>
    </row>
    <row r="161" spans="1:11" ht="39.75" x14ac:dyDescent="0.75">
      <c r="A161" s="287"/>
      <c r="B161" s="96" t="s">
        <v>134</v>
      </c>
      <c r="C161" s="114" t="s">
        <v>210</v>
      </c>
      <c r="D161" s="286"/>
      <c r="E161" s="86">
        <v>0</v>
      </c>
      <c r="F161" s="266"/>
      <c r="G161" s="270"/>
      <c r="H161" s="86">
        <v>0</v>
      </c>
      <c r="I161" s="87"/>
      <c r="J161" s="87"/>
      <c r="K161" s="87"/>
    </row>
    <row r="162" spans="1:11" ht="53" x14ac:dyDescent="0.75">
      <c r="A162" s="287"/>
      <c r="B162" s="96" t="s">
        <v>135</v>
      </c>
      <c r="C162" s="114" t="s">
        <v>210</v>
      </c>
      <c r="D162" s="286"/>
      <c r="E162" s="86">
        <v>16.53</v>
      </c>
      <c r="F162" s="266"/>
      <c r="G162" s="270"/>
      <c r="H162" s="86">
        <v>16.53</v>
      </c>
      <c r="I162" s="87"/>
      <c r="J162" s="87"/>
      <c r="K162" s="87"/>
    </row>
    <row r="163" spans="1:11" ht="53" x14ac:dyDescent="0.75">
      <c r="A163" s="275"/>
      <c r="B163" s="96" t="s">
        <v>136</v>
      </c>
      <c r="C163" s="114" t="s">
        <v>210</v>
      </c>
      <c r="D163" s="251"/>
      <c r="E163" s="86">
        <v>22.87</v>
      </c>
      <c r="F163" s="266"/>
      <c r="G163" s="270"/>
      <c r="H163" s="86">
        <v>22.87</v>
      </c>
      <c r="I163" s="87"/>
      <c r="J163" s="87"/>
      <c r="K163" s="87"/>
    </row>
    <row r="164" spans="1:11" ht="79.5" x14ac:dyDescent="0.75">
      <c r="A164" s="74" t="s">
        <v>10</v>
      </c>
      <c r="B164" s="96" t="s">
        <v>137</v>
      </c>
      <c r="C164" s="84" t="s">
        <v>1251</v>
      </c>
      <c r="D164" s="96" t="s">
        <v>1252</v>
      </c>
      <c r="E164" s="86">
        <v>15.45</v>
      </c>
      <c r="F164" s="84"/>
      <c r="G164" s="96"/>
      <c r="H164" s="86"/>
      <c r="I164" s="87"/>
      <c r="J164" s="87"/>
      <c r="K164" s="87"/>
    </row>
    <row r="165" spans="1:11" ht="39.75" x14ac:dyDescent="0.75">
      <c r="A165" s="274" t="s">
        <v>12</v>
      </c>
      <c r="B165" s="96" t="s">
        <v>138</v>
      </c>
      <c r="C165" s="258" t="s">
        <v>1225</v>
      </c>
      <c r="D165" s="258" t="s">
        <v>568</v>
      </c>
      <c r="E165" s="86">
        <v>134.16999999999999</v>
      </c>
      <c r="F165" s="295"/>
      <c r="G165" s="109"/>
      <c r="H165" s="112"/>
      <c r="I165" s="87"/>
      <c r="J165" s="87"/>
      <c r="K165" s="87"/>
    </row>
    <row r="166" spans="1:11" ht="99" customHeight="1" x14ac:dyDescent="0.75">
      <c r="A166" s="275"/>
      <c r="B166" s="96" t="s">
        <v>139</v>
      </c>
      <c r="C166" s="285"/>
      <c r="D166" s="285"/>
      <c r="E166" s="86">
        <v>29.48</v>
      </c>
      <c r="F166" s="295"/>
      <c r="G166" s="109"/>
      <c r="H166" s="112"/>
      <c r="I166" s="87"/>
      <c r="J166" s="87"/>
      <c r="K166" s="87"/>
    </row>
    <row r="167" spans="1:11" ht="145.75" x14ac:dyDescent="0.75">
      <c r="A167" s="74" t="s">
        <v>14</v>
      </c>
      <c r="B167" s="96" t="s">
        <v>140</v>
      </c>
      <c r="C167" s="96" t="s">
        <v>130</v>
      </c>
      <c r="D167" s="96"/>
      <c r="E167" s="86">
        <v>50.73</v>
      </c>
      <c r="F167" s="87"/>
      <c r="G167" s="87"/>
      <c r="H167" s="106"/>
      <c r="I167" s="111" t="s">
        <v>1787</v>
      </c>
      <c r="J167" s="74">
        <v>50.73</v>
      </c>
      <c r="K167" s="81" t="s">
        <v>1242</v>
      </c>
    </row>
    <row r="168" spans="1:11" ht="169.25" customHeight="1" x14ac:dyDescent="0.75">
      <c r="A168" s="74" t="s">
        <v>16</v>
      </c>
      <c r="B168" s="96" t="s">
        <v>141</v>
      </c>
      <c r="C168" s="258" t="s">
        <v>111</v>
      </c>
      <c r="D168" s="258" t="s">
        <v>535</v>
      </c>
      <c r="E168" s="86">
        <v>224.49</v>
      </c>
      <c r="F168" s="96" t="s">
        <v>571</v>
      </c>
      <c r="G168" s="117" t="s">
        <v>572</v>
      </c>
      <c r="H168" s="107">
        <v>48.4</v>
      </c>
      <c r="I168" s="87"/>
      <c r="J168" s="87"/>
      <c r="K168" s="87"/>
    </row>
    <row r="169" spans="1:11" ht="39.75" x14ac:dyDescent="0.75">
      <c r="A169" s="74"/>
      <c r="B169" s="96" t="s">
        <v>142</v>
      </c>
      <c r="C169" s="285"/>
      <c r="D169" s="285"/>
      <c r="E169" s="86">
        <v>18</v>
      </c>
      <c r="F169" s="87"/>
      <c r="G169" s="87"/>
      <c r="H169" s="87"/>
      <c r="I169" s="87"/>
      <c r="J169" s="87"/>
      <c r="K169" s="87"/>
    </row>
    <row r="170" spans="1:11" ht="145.75" x14ac:dyDescent="0.75">
      <c r="A170" s="74" t="s">
        <v>18</v>
      </c>
      <c r="B170" s="81" t="s">
        <v>143</v>
      </c>
      <c r="C170" s="270" t="s">
        <v>573</v>
      </c>
      <c r="D170" s="248" t="s">
        <v>574</v>
      </c>
      <c r="E170" s="86">
        <v>655.66</v>
      </c>
      <c r="F170" s="111" t="s">
        <v>3053</v>
      </c>
      <c r="G170" s="84" t="s">
        <v>3052</v>
      </c>
      <c r="H170" s="82">
        <v>97.34</v>
      </c>
      <c r="I170" s="87"/>
      <c r="J170" s="87"/>
      <c r="K170" s="87"/>
    </row>
    <row r="171" spans="1:11" ht="39.75" x14ac:dyDescent="0.75">
      <c r="A171" s="74"/>
      <c r="B171" s="81" t="s">
        <v>144</v>
      </c>
      <c r="C171" s="270"/>
      <c r="D171" s="249"/>
      <c r="E171" s="86">
        <v>0</v>
      </c>
      <c r="F171" s="87"/>
      <c r="G171" s="87"/>
      <c r="H171" s="87"/>
      <c r="I171" s="87"/>
      <c r="J171" s="87"/>
      <c r="K171" s="87"/>
    </row>
    <row r="172" spans="1:11" ht="39.75" x14ac:dyDescent="0.75">
      <c r="A172" s="74" t="s">
        <v>20</v>
      </c>
      <c r="B172" s="81" t="s">
        <v>145</v>
      </c>
      <c r="C172" s="253" t="s">
        <v>1226</v>
      </c>
      <c r="D172" s="248" t="s">
        <v>485</v>
      </c>
      <c r="E172" s="33">
        <v>1395.07</v>
      </c>
      <c r="F172" s="87"/>
      <c r="G172" s="87"/>
      <c r="H172" s="87"/>
      <c r="I172" s="87"/>
      <c r="J172" s="87"/>
      <c r="K172" s="87"/>
    </row>
    <row r="173" spans="1:11" ht="92.75" x14ac:dyDescent="0.75">
      <c r="A173" s="74"/>
      <c r="B173" s="81" t="s">
        <v>146</v>
      </c>
      <c r="C173" s="253"/>
      <c r="D173" s="249"/>
      <c r="E173" s="33">
        <v>0</v>
      </c>
      <c r="F173" s="87"/>
      <c r="G173" s="87"/>
      <c r="H173" s="87"/>
      <c r="I173" s="87"/>
      <c r="J173" s="87"/>
      <c r="K173" s="87"/>
    </row>
    <row r="174" spans="1:11" ht="39.75" x14ac:dyDescent="0.75">
      <c r="A174" s="74" t="s">
        <v>22</v>
      </c>
      <c r="B174" s="81" t="s">
        <v>147</v>
      </c>
      <c r="C174" s="253" t="s">
        <v>148</v>
      </c>
      <c r="D174" s="257" t="s">
        <v>485</v>
      </c>
      <c r="E174" s="33">
        <v>2923.36</v>
      </c>
      <c r="F174" s="87"/>
      <c r="G174" s="87"/>
      <c r="H174" s="87"/>
      <c r="I174" s="87"/>
      <c r="J174" s="87"/>
      <c r="K174" s="87"/>
    </row>
    <row r="175" spans="1:11" ht="39.75" x14ac:dyDescent="0.75">
      <c r="A175" s="74"/>
      <c r="B175" s="81" t="s">
        <v>149</v>
      </c>
      <c r="C175" s="253"/>
      <c r="D175" s="257"/>
      <c r="E175" s="33">
        <v>63.92</v>
      </c>
      <c r="F175" s="87"/>
      <c r="G175" s="87"/>
      <c r="H175" s="87"/>
      <c r="I175" s="87"/>
      <c r="J175" s="87"/>
      <c r="K175" s="87"/>
    </row>
    <row r="176" spans="1:11" ht="39.75" x14ac:dyDescent="0.75">
      <c r="A176" s="74"/>
      <c r="B176" s="81" t="s">
        <v>150</v>
      </c>
      <c r="C176" s="253"/>
      <c r="D176" s="257"/>
      <c r="E176" s="33">
        <v>51.62</v>
      </c>
      <c r="F176" s="87"/>
      <c r="G176" s="87"/>
      <c r="H176" s="87"/>
      <c r="I176" s="87"/>
      <c r="J176" s="87"/>
      <c r="K176" s="87"/>
    </row>
    <row r="177" spans="1:11" ht="39.75" x14ac:dyDescent="0.75">
      <c r="A177" s="74"/>
      <c r="B177" s="81" t="s">
        <v>151</v>
      </c>
      <c r="C177" s="253"/>
      <c r="D177" s="257"/>
      <c r="E177" s="33">
        <v>425.91</v>
      </c>
      <c r="F177" s="87"/>
      <c r="G177" s="87"/>
      <c r="H177" s="87"/>
      <c r="I177" s="87"/>
      <c r="J177" s="87"/>
      <c r="K177" s="87"/>
    </row>
    <row r="178" spans="1:11" ht="39.75" x14ac:dyDescent="0.75">
      <c r="A178" s="74"/>
      <c r="B178" s="81" t="s">
        <v>152</v>
      </c>
      <c r="C178" s="253"/>
      <c r="D178" s="257"/>
      <c r="E178" s="33">
        <v>24.36</v>
      </c>
      <c r="F178" s="87"/>
      <c r="G178" s="87"/>
      <c r="H178" s="87"/>
      <c r="I178" s="87"/>
      <c r="J178" s="87"/>
      <c r="K178" s="87"/>
    </row>
    <row r="179" spans="1:11" ht="39.75" x14ac:dyDescent="0.75">
      <c r="A179" s="74"/>
      <c r="B179" s="81" t="s">
        <v>153</v>
      </c>
      <c r="C179" s="253"/>
      <c r="D179" s="257"/>
      <c r="E179" s="33">
        <v>69</v>
      </c>
      <c r="F179" s="87"/>
      <c r="G179" s="87"/>
      <c r="H179" s="87"/>
      <c r="I179" s="87"/>
      <c r="J179" s="87"/>
      <c r="K179" s="87"/>
    </row>
    <row r="180" spans="1:11" ht="39.75" x14ac:dyDescent="0.75">
      <c r="A180" s="74"/>
      <c r="B180" s="81" t="s">
        <v>154</v>
      </c>
      <c r="C180" s="253"/>
      <c r="D180" s="257"/>
      <c r="E180" s="33">
        <v>50</v>
      </c>
      <c r="F180" s="87"/>
      <c r="G180" s="87"/>
      <c r="H180" s="87"/>
      <c r="I180" s="87"/>
      <c r="J180" s="87"/>
      <c r="K180" s="87"/>
    </row>
    <row r="181" spans="1:11" ht="119.25" x14ac:dyDescent="0.75">
      <c r="A181" s="74"/>
      <c r="B181" s="81" t="s">
        <v>155</v>
      </c>
      <c r="C181" s="253"/>
      <c r="D181" s="257"/>
      <c r="E181" s="33">
        <v>0</v>
      </c>
      <c r="F181" s="87"/>
      <c r="G181" s="87"/>
      <c r="H181" s="87"/>
      <c r="I181" s="87"/>
      <c r="J181" s="87"/>
      <c r="K181" s="87"/>
    </row>
    <row r="182" spans="1:11" x14ac:dyDescent="0.75">
      <c r="A182" s="263" t="s">
        <v>40</v>
      </c>
      <c r="B182" s="264"/>
      <c r="C182" s="6"/>
      <c r="D182" s="6"/>
      <c r="E182" s="34">
        <f>SUM(E156:E181)</f>
        <v>7198.2899999999991</v>
      </c>
      <c r="F182" s="90"/>
      <c r="G182" s="90"/>
      <c r="H182" s="26">
        <f>H156+H157+H158+H159+H160+H161+H162+H163+H170+H168</f>
        <v>1072.1500000000001</v>
      </c>
      <c r="I182" s="90"/>
      <c r="J182" s="20">
        <f>J156+J167</f>
        <v>101.41999999999999</v>
      </c>
      <c r="K182" s="89"/>
    </row>
    <row r="183" spans="1:11" x14ac:dyDescent="0.75">
      <c r="A183" s="265" t="s">
        <v>156</v>
      </c>
      <c r="B183" s="265"/>
      <c r="C183" s="265"/>
      <c r="D183" s="265"/>
      <c r="E183" s="265"/>
      <c r="F183" s="265"/>
      <c r="G183" s="265"/>
      <c r="H183" s="265"/>
      <c r="I183" s="265"/>
      <c r="J183" s="265"/>
      <c r="K183" s="265"/>
    </row>
    <row r="184" spans="1:11" ht="145.75" x14ac:dyDescent="0.75">
      <c r="A184" s="261" t="s">
        <v>6</v>
      </c>
      <c r="B184" s="81" t="s">
        <v>157</v>
      </c>
      <c r="C184" s="270" t="s">
        <v>575</v>
      </c>
      <c r="D184" s="248" t="s">
        <v>511</v>
      </c>
      <c r="E184" s="86">
        <v>114.05</v>
      </c>
      <c r="F184" s="81" t="s">
        <v>1163</v>
      </c>
      <c r="G184" s="84" t="s">
        <v>1164</v>
      </c>
      <c r="H184" s="82">
        <v>114.05</v>
      </c>
      <c r="I184" s="87"/>
      <c r="J184" s="87"/>
      <c r="K184" s="87"/>
    </row>
    <row r="185" spans="1:11" ht="39.75" x14ac:dyDescent="0.75">
      <c r="A185" s="261"/>
      <c r="B185" s="81" t="s">
        <v>158</v>
      </c>
      <c r="C185" s="266"/>
      <c r="D185" s="268"/>
      <c r="E185" s="86">
        <v>24</v>
      </c>
      <c r="F185" s="87"/>
      <c r="G185" s="87"/>
      <c r="H185" s="87"/>
      <c r="I185" s="87"/>
      <c r="J185" s="87"/>
      <c r="K185" s="87"/>
    </row>
    <row r="186" spans="1:11" ht="39.75" x14ac:dyDescent="0.75">
      <c r="A186" s="261"/>
      <c r="B186" s="81" t="s">
        <v>158</v>
      </c>
      <c r="C186" s="266"/>
      <c r="D186" s="268"/>
      <c r="E186" s="86">
        <v>31</v>
      </c>
      <c r="F186" s="87"/>
      <c r="G186" s="87"/>
      <c r="H186" s="87"/>
      <c r="I186" s="87"/>
      <c r="J186" s="87"/>
      <c r="K186" s="87"/>
    </row>
    <row r="187" spans="1:11" ht="39.75" x14ac:dyDescent="0.75">
      <c r="A187" s="267"/>
      <c r="B187" s="81" t="s">
        <v>158</v>
      </c>
      <c r="C187" s="266"/>
      <c r="D187" s="269"/>
      <c r="E187" s="86">
        <v>23</v>
      </c>
      <c r="F187" s="87"/>
      <c r="G187" s="87"/>
      <c r="H187" s="87"/>
      <c r="I187" s="87"/>
      <c r="J187" s="87"/>
      <c r="K187" s="87"/>
    </row>
    <row r="188" spans="1:11" ht="39.75" x14ac:dyDescent="0.75">
      <c r="A188" s="261" t="s">
        <v>8</v>
      </c>
      <c r="B188" s="81" t="s">
        <v>159</v>
      </c>
      <c r="C188" s="253" t="s">
        <v>576</v>
      </c>
      <c r="D188" s="248" t="s">
        <v>485</v>
      </c>
      <c r="E188" s="86">
        <v>2140.7199999999998</v>
      </c>
      <c r="F188" s="87"/>
      <c r="G188" s="87"/>
      <c r="H188" s="87"/>
      <c r="I188" s="87"/>
      <c r="J188" s="87"/>
      <c r="K188" s="87"/>
    </row>
    <row r="189" spans="1:11" ht="92.75" x14ac:dyDescent="0.75">
      <c r="A189" s="267"/>
      <c r="B189" s="81" t="s">
        <v>160</v>
      </c>
      <c r="C189" s="253"/>
      <c r="D189" s="249"/>
      <c r="E189" s="86">
        <v>0</v>
      </c>
      <c r="F189" s="87"/>
      <c r="G189" s="87"/>
      <c r="H189" s="87"/>
      <c r="I189" s="87"/>
      <c r="J189" s="87"/>
      <c r="K189" s="87"/>
    </row>
    <row r="190" spans="1:11" ht="69.650000000000006" customHeight="1" x14ac:dyDescent="0.75">
      <c r="A190" s="261" t="s">
        <v>10</v>
      </c>
      <c r="B190" s="81" t="s">
        <v>161</v>
      </c>
      <c r="C190" s="253" t="s">
        <v>577</v>
      </c>
      <c r="D190" s="248" t="s">
        <v>485</v>
      </c>
      <c r="E190" s="86">
        <v>729.36</v>
      </c>
      <c r="F190" s="87"/>
      <c r="G190" s="87"/>
      <c r="H190" s="87"/>
      <c r="I190" s="87"/>
      <c r="J190" s="87"/>
      <c r="K190" s="87"/>
    </row>
    <row r="191" spans="1:11" ht="41.4" customHeight="1" x14ac:dyDescent="0.75">
      <c r="A191" s="261"/>
      <c r="B191" s="81" t="s">
        <v>1261</v>
      </c>
      <c r="C191" s="253"/>
      <c r="D191" s="246"/>
      <c r="E191" s="86"/>
      <c r="F191" s="87"/>
      <c r="G191" s="87"/>
      <c r="H191" s="87"/>
      <c r="I191" s="87"/>
      <c r="J191" s="87"/>
      <c r="K191" s="87"/>
    </row>
    <row r="192" spans="1:11" ht="51" customHeight="1" x14ac:dyDescent="0.75">
      <c r="A192" s="261"/>
      <c r="B192" s="81" t="s">
        <v>1262</v>
      </c>
      <c r="C192" s="253"/>
      <c r="D192" s="246"/>
      <c r="E192" s="86"/>
      <c r="F192" s="87"/>
      <c r="G192" s="87"/>
      <c r="H192" s="87"/>
      <c r="I192" s="87"/>
      <c r="J192" s="87"/>
      <c r="K192" s="87"/>
    </row>
    <row r="193" spans="1:11" ht="51" customHeight="1" x14ac:dyDescent="0.75">
      <c r="A193" s="261"/>
      <c r="B193" s="81" t="s">
        <v>1263</v>
      </c>
      <c r="C193" s="253"/>
      <c r="D193" s="246"/>
      <c r="E193" s="86"/>
      <c r="F193" s="87"/>
      <c r="G193" s="87"/>
      <c r="H193" s="87"/>
      <c r="I193" s="87"/>
      <c r="J193" s="87"/>
      <c r="K193" s="87"/>
    </row>
    <row r="194" spans="1:11" ht="51" customHeight="1" x14ac:dyDescent="0.75">
      <c r="A194" s="261"/>
      <c r="B194" s="81" t="s">
        <v>1264</v>
      </c>
      <c r="C194" s="253"/>
      <c r="D194" s="246"/>
      <c r="E194" s="86"/>
      <c r="F194" s="87"/>
      <c r="G194" s="87"/>
      <c r="H194" s="87"/>
      <c r="I194" s="87"/>
      <c r="J194" s="87"/>
      <c r="K194" s="87"/>
    </row>
    <row r="195" spans="1:11" ht="39.75" x14ac:dyDescent="0.75">
      <c r="A195" s="267"/>
      <c r="B195" s="81" t="s">
        <v>1265</v>
      </c>
      <c r="C195" s="257"/>
      <c r="D195" s="246"/>
      <c r="E195" s="86">
        <v>0</v>
      </c>
      <c r="F195" s="87"/>
      <c r="G195" s="87"/>
      <c r="H195" s="87"/>
      <c r="I195" s="87"/>
      <c r="J195" s="87"/>
      <c r="K195" s="87"/>
    </row>
    <row r="196" spans="1:11" ht="39.75" x14ac:dyDescent="0.75">
      <c r="A196" s="267"/>
      <c r="B196" s="81" t="s">
        <v>1266</v>
      </c>
      <c r="C196" s="257"/>
      <c r="D196" s="246"/>
      <c r="E196" s="86"/>
      <c r="F196" s="87"/>
      <c r="G196" s="87"/>
      <c r="H196" s="87"/>
      <c r="I196" s="87"/>
      <c r="J196" s="87"/>
      <c r="K196" s="87"/>
    </row>
    <row r="197" spans="1:11" ht="39.75" x14ac:dyDescent="0.75">
      <c r="A197" s="267"/>
      <c r="B197" s="81" t="s">
        <v>1267</v>
      </c>
      <c r="C197" s="257"/>
      <c r="D197" s="246"/>
      <c r="E197" s="86"/>
      <c r="F197" s="87"/>
      <c r="G197" s="87"/>
      <c r="H197" s="87"/>
      <c r="I197" s="87"/>
      <c r="J197" s="87"/>
      <c r="K197" s="87"/>
    </row>
    <row r="198" spans="1:11" ht="39.75" x14ac:dyDescent="0.75">
      <c r="A198" s="267"/>
      <c r="B198" s="81" t="s">
        <v>1268</v>
      </c>
      <c r="C198" s="257"/>
      <c r="D198" s="246"/>
      <c r="E198" s="86"/>
      <c r="F198" s="87"/>
      <c r="G198" s="87"/>
      <c r="H198" s="87"/>
      <c r="I198" s="87"/>
      <c r="J198" s="87"/>
      <c r="K198" s="87"/>
    </row>
    <row r="199" spans="1:11" ht="79.5" x14ac:dyDescent="0.75">
      <c r="A199" s="267"/>
      <c r="B199" s="81" t="s">
        <v>162</v>
      </c>
      <c r="C199" s="257"/>
      <c r="D199" s="246"/>
      <c r="E199" s="86">
        <v>332.18</v>
      </c>
      <c r="F199" s="87"/>
      <c r="G199" s="87"/>
      <c r="H199" s="87"/>
      <c r="I199" s="87"/>
      <c r="J199" s="87"/>
      <c r="K199" s="87"/>
    </row>
    <row r="200" spans="1:11" ht="53" x14ac:dyDescent="0.75">
      <c r="A200" s="267"/>
      <c r="B200" s="81" t="s">
        <v>163</v>
      </c>
      <c r="C200" s="257"/>
      <c r="D200" s="249"/>
      <c r="E200" s="86">
        <v>58</v>
      </c>
      <c r="F200" s="87"/>
      <c r="G200" s="87"/>
      <c r="H200" s="87"/>
      <c r="I200" s="87"/>
      <c r="J200" s="87"/>
      <c r="K200" s="87"/>
    </row>
    <row r="201" spans="1:11" ht="92.75" x14ac:dyDescent="0.75">
      <c r="A201" s="274" t="s">
        <v>12</v>
      </c>
      <c r="B201" s="245" t="s">
        <v>164</v>
      </c>
      <c r="C201" s="245" t="s">
        <v>3016</v>
      </c>
      <c r="D201" s="248" t="s">
        <v>3017</v>
      </c>
      <c r="E201" s="279">
        <v>1323.86</v>
      </c>
      <c r="F201" s="83" t="s">
        <v>578</v>
      </c>
      <c r="G201" s="96" t="s">
        <v>579</v>
      </c>
      <c r="H201" s="82">
        <v>177.24</v>
      </c>
      <c r="I201" s="76"/>
      <c r="J201" s="10"/>
      <c r="K201" s="76"/>
    </row>
    <row r="202" spans="1:11" ht="92.75" x14ac:dyDescent="0.75">
      <c r="A202" s="277"/>
      <c r="B202" s="246"/>
      <c r="C202" s="246"/>
      <c r="D202" s="246"/>
      <c r="E202" s="280"/>
      <c r="F202" s="83" t="s">
        <v>581</v>
      </c>
      <c r="G202" s="96" t="s">
        <v>580</v>
      </c>
      <c r="H202" s="82">
        <v>65.540000000000006</v>
      </c>
      <c r="I202" s="87"/>
      <c r="J202" s="87"/>
      <c r="K202" s="87"/>
    </row>
    <row r="203" spans="1:11" ht="132.5" x14ac:dyDescent="0.75">
      <c r="A203" s="278"/>
      <c r="B203" s="249"/>
      <c r="C203" s="249"/>
      <c r="D203" s="249"/>
      <c r="E203" s="281"/>
      <c r="F203" s="83" t="s">
        <v>165</v>
      </c>
      <c r="G203" s="117" t="s">
        <v>582</v>
      </c>
      <c r="H203" s="82">
        <v>134.51</v>
      </c>
      <c r="I203" s="87"/>
      <c r="J203" s="87"/>
      <c r="K203" s="87"/>
    </row>
    <row r="204" spans="1:11" ht="53" x14ac:dyDescent="0.75">
      <c r="A204" s="261" t="s">
        <v>14</v>
      </c>
      <c r="B204" s="81" t="s">
        <v>166</v>
      </c>
      <c r="C204" s="253" t="s">
        <v>1454</v>
      </c>
      <c r="D204" s="248" t="s">
        <v>583</v>
      </c>
      <c r="E204" s="86">
        <v>1682.56</v>
      </c>
      <c r="F204" s="87"/>
      <c r="G204" s="87"/>
      <c r="H204" s="87"/>
      <c r="I204" s="87"/>
      <c r="J204" s="87"/>
      <c r="K204" s="87"/>
    </row>
    <row r="205" spans="1:11" ht="53" x14ac:dyDescent="0.75">
      <c r="A205" s="261"/>
      <c r="B205" s="81" t="s">
        <v>167</v>
      </c>
      <c r="C205" s="257"/>
      <c r="D205" s="246"/>
      <c r="E205" s="86">
        <v>77.760000000000005</v>
      </c>
      <c r="F205" s="87"/>
      <c r="G205" s="87"/>
      <c r="H205" s="87"/>
      <c r="I205" s="87"/>
      <c r="J205" s="87"/>
      <c r="K205" s="87"/>
    </row>
    <row r="206" spans="1:11" ht="39.75" x14ac:dyDescent="0.75">
      <c r="A206" s="261"/>
      <c r="B206" s="81" t="s">
        <v>168</v>
      </c>
      <c r="C206" s="257"/>
      <c r="D206" s="249"/>
      <c r="E206" s="86">
        <v>317.35000000000002</v>
      </c>
      <c r="F206" s="87"/>
      <c r="G206" s="87"/>
      <c r="H206" s="87"/>
      <c r="I206" s="87"/>
      <c r="J206" s="87"/>
      <c r="K206" s="87"/>
    </row>
    <row r="207" spans="1:11" ht="92.75" x14ac:dyDescent="0.75">
      <c r="A207" s="74" t="s">
        <v>16</v>
      </c>
      <c r="B207" s="36" t="s">
        <v>3114</v>
      </c>
      <c r="C207" s="76" t="s">
        <v>3115</v>
      </c>
      <c r="D207" s="76" t="s">
        <v>3116</v>
      </c>
      <c r="E207" s="86">
        <v>128.82</v>
      </c>
      <c r="F207" s="87"/>
      <c r="G207" s="87"/>
      <c r="H207" s="87"/>
      <c r="I207" s="87"/>
      <c r="J207" s="87"/>
      <c r="K207" s="87"/>
    </row>
    <row r="208" spans="1:11" ht="53" x14ac:dyDescent="0.75">
      <c r="A208" s="255" t="s">
        <v>18</v>
      </c>
      <c r="B208" s="36" t="s">
        <v>3024</v>
      </c>
      <c r="C208" s="245" t="s">
        <v>3036</v>
      </c>
      <c r="D208" s="248" t="s">
        <v>3039</v>
      </c>
      <c r="E208" s="86" t="s">
        <v>3025</v>
      </c>
      <c r="F208" s="87"/>
      <c r="G208" s="87"/>
      <c r="H208" s="87"/>
      <c r="I208" s="87"/>
      <c r="J208" s="87"/>
      <c r="K208" s="87"/>
    </row>
    <row r="209" spans="1:11" ht="53" x14ac:dyDescent="0.75">
      <c r="A209" s="256"/>
      <c r="B209" s="117" t="s">
        <v>3026</v>
      </c>
      <c r="C209" s="252"/>
      <c r="D209" s="246"/>
      <c r="E209" s="82">
        <v>249.4</v>
      </c>
      <c r="F209" s="87"/>
      <c r="G209" s="87"/>
      <c r="H209" s="87"/>
      <c r="I209" s="87"/>
      <c r="J209" s="87"/>
      <c r="K209" s="87"/>
    </row>
    <row r="210" spans="1:11" ht="79.5" x14ac:dyDescent="0.75">
      <c r="A210" s="256"/>
      <c r="B210" s="36" t="s">
        <v>3027</v>
      </c>
      <c r="C210" s="252"/>
      <c r="D210" s="246"/>
      <c r="E210" s="86"/>
      <c r="F210" s="87"/>
      <c r="G210" s="87"/>
      <c r="H210" s="87"/>
      <c r="I210" s="87"/>
      <c r="J210" s="87"/>
      <c r="K210" s="87"/>
    </row>
    <row r="211" spans="1:11" ht="84.25" customHeight="1" x14ac:dyDescent="0.75">
      <c r="A211" s="256"/>
      <c r="B211" s="36" t="s">
        <v>3028</v>
      </c>
      <c r="C211" s="252"/>
      <c r="D211" s="246"/>
      <c r="E211" s="86"/>
      <c r="F211" s="87"/>
      <c r="G211" s="87"/>
      <c r="H211" s="87"/>
      <c r="I211" s="87"/>
      <c r="J211" s="87"/>
      <c r="K211" s="87"/>
    </row>
    <row r="212" spans="1:11" ht="79.5" x14ac:dyDescent="0.75">
      <c r="A212" s="256"/>
      <c r="B212" s="36" t="s">
        <v>3029</v>
      </c>
      <c r="C212" s="252"/>
      <c r="D212" s="246"/>
      <c r="E212" s="86"/>
      <c r="F212" s="87"/>
      <c r="G212" s="87"/>
      <c r="H212" s="87"/>
      <c r="I212" s="87"/>
      <c r="J212" s="87"/>
      <c r="K212" s="87"/>
    </row>
    <row r="213" spans="1:11" ht="79.5" x14ac:dyDescent="0.75">
      <c r="A213" s="256"/>
      <c r="B213" s="36" t="s">
        <v>3030</v>
      </c>
      <c r="C213" s="252"/>
      <c r="D213" s="246"/>
      <c r="E213" s="86"/>
      <c r="F213" s="87"/>
      <c r="G213" s="87"/>
      <c r="H213" s="87"/>
      <c r="I213" s="87"/>
      <c r="J213" s="87"/>
      <c r="K213" s="87"/>
    </row>
    <row r="214" spans="1:11" ht="66.25" x14ac:dyDescent="0.75">
      <c r="A214" s="256"/>
      <c r="B214" s="36" t="s">
        <v>3031</v>
      </c>
      <c r="C214" s="247"/>
      <c r="D214" s="246"/>
      <c r="E214" s="86"/>
      <c r="F214" s="87"/>
      <c r="G214" s="87"/>
      <c r="H214" s="87"/>
      <c r="I214" s="87"/>
      <c r="J214" s="87"/>
      <c r="K214" s="87"/>
    </row>
    <row r="215" spans="1:11" ht="119.25" x14ac:dyDescent="0.75">
      <c r="A215" s="255" t="s">
        <v>20</v>
      </c>
      <c r="B215" s="81" t="s">
        <v>3032</v>
      </c>
      <c r="C215" s="253" t="s">
        <v>3037</v>
      </c>
      <c r="D215" s="257" t="s">
        <v>3040</v>
      </c>
      <c r="E215" s="86" t="s">
        <v>3033</v>
      </c>
      <c r="F215" s="87"/>
      <c r="G215" s="87"/>
      <c r="H215" s="87"/>
      <c r="I215" s="87"/>
      <c r="J215" s="87"/>
      <c r="K215" s="87"/>
    </row>
    <row r="216" spans="1:11" ht="145.75" x14ac:dyDescent="0.75">
      <c r="A216" s="256"/>
      <c r="B216" s="81" t="s">
        <v>3034</v>
      </c>
      <c r="C216" s="254"/>
      <c r="D216" s="257"/>
      <c r="E216" s="86" t="s">
        <v>3038</v>
      </c>
      <c r="F216" s="87"/>
      <c r="G216" s="87"/>
      <c r="H216" s="87"/>
      <c r="I216" s="87"/>
      <c r="J216" s="87"/>
      <c r="K216" s="87"/>
    </row>
    <row r="217" spans="1:11" ht="145.75" x14ac:dyDescent="0.75">
      <c r="A217" s="256"/>
      <c r="B217" s="81" t="s">
        <v>3035</v>
      </c>
      <c r="C217" s="254"/>
      <c r="D217" s="257"/>
      <c r="E217" s="86" t="s">
        <v>3038</v>
      </c>
      <c r="F217" s="87"/>
      <c r="G217" s="87"/>
      <c r="H217" s="87"/>
      <c r="I217" s="87"/>
      <c r="J217" s="87"/>
      <c r="K217" s="87"/>
    </row>
    <row r="218" spans="1:11" x14ac:dyDescent="0.75">
      <c r="A218" s="263" t="s">
        <v>40</v>
      </c>
      <c r="B218" s="264"/>
      <c r="C218" s="37"/>
      <c r="D218" s="37"/>
      <c r="E218" s="19">
        <f>SUM(E184+E185+E186+E187+E188+E190+E199+E200+E201+E204+E205+E206+E207+E209)</f>
        <v>7232.0599999999995</v>
      </c>
      <c r="F218" s="90"/>
      <c r="G218" s="90"/>
      <c r="H218" s="20">
        <f>H184+H201+H202+H203</f>
        <v>491.34000000000003</v>
      </c>
      <c r="I218" s="90"/>
      <c r="J218" s="89">
        <v>0</v>
      </c>
      <c r="K218" s="89"/>
    </row>
    <row r="219" spans="1:11" x14ac:dyDescent="0.75">
      <c r="A219" s="273" t="s">
        <v>169</v>
      </c>
      <c r="B219" s="276"/>
      <c r="C219" s="276"/>
      <c r="D219" s="276"/>
      <c r="E219" s="276"/>
      <c r="F219" s="276"/>
      <c r="G219" s="276"/>
      <c r="H219" s="276"/>
      <c r="I219" s="276"/>
      <c r="J219" s="276"/>
      <c r="K219" s="276"/>
    </row>
    <row r="220" spans="1:11" ht="132.5" x14ac:dyDescent="0.75">
      <c r="A220" s="74" t="s">
        <v>6</v>
      </c>
      <c r="B220" s="81" t="s">
        <v>170</v>
      </c>
      <c r="C220" s="81" t="s">
        <v>585</v>
      </c>
      <c r="D220" s="76" t="s">
        <v>584</v>
      </c>
      <c r="E220" s="86">
        <v>286.35000000000002</v>
      </c>
      <c r="F220" s="87"/>
      <c r="G220" s="87"/>
      <c r="H220" s="87"/>
      <c r="I220" s="87"/>
      <c r="J220" s="87"/>
      <c r="K220" s="87"/>
    </row>
    <row r="221" spans="1:11" ht="66.25" x14ac:dyDescent="0.75">
      <c r="A221" s="261" t="s">
        <v>8</v>
      </c>
      <c r="B221" s="81" t="s">
        <v>171</v>
      </c>
      <c r="C221" s="253" t="s">
        <v>172</v>
      </c>
      <c r="D221" s="248" t="s">
        <v>586</v>
      </c>
      <c r="E221" s="82">
        <v>495.2</v>
      </c>
      <c r="F221" s="87"/>
      <c r="G221" s="87"/>
      <c r="H221" s="87"/>
      <c r="I221" s="87"/>
      <c r="J221" s="87"/>
      <c r="K221" s="87"/>
    </row>
    <row r="222" spans="1:11" ht="39.75" x14ac:dyDescent="0.75">
      <c r="A222" s="261"/>
      <c r="B222" s="81" t="s">
        <v>173</v>
      </c>
      <c r="C222" s="257"/>
      <c r="D222" s="249"/>
      <c r="E222" s="82"/>
      <c r="F222" s="87"/>
      <c r="G222" s="87"/>
      <c r="H222" s="87"/>
      <c r="I222" s="87"/>
      <c r="J222" s="87"/>
      <c r="K222" s="87"/>
    </row>
    <row r="223" spans="1:11" ht="138.25" customHeight="1" x14ac:dyDescent="0.75">
      <c r="A223" s="261" t="s">
        <v>10</v>
      </c>
      <c r="B223" s="81" t="s">
        <v>174</v>
      </c>
      <c r="C223" s="253" t="s">
        <v>1517</v>
      </c>
      <c r="D223" s="245" t="s">
        <v>1518</v>
      </c>
      <c r="E223" s="82">
        <v>3388.36</v>
      </c>
      <c r="F223" s="96" t="s">
        <v>1520</v>
      </c>
      <c r="G223" s="84" t="s">
        <v>1519</v>
      </c>
      <c r="H223" s="86">
        <v>82.55</v>
      </c>
      <c r="I223" s="16" t="s">
        <v>3180</v>
      </c>
      <c r="J223" s="107">
        <v>2</v>
      </c>
      <c r="K223" s="76" t="s">
        <v>1214</v>
      </c>
    </row>
    <row r="224" spans="1:11" ht="39.75" x14ac:dyDescent="0.75">
      <c r="A224" s="261"/>
      <c r="B224" s="81" t="s">
        <v>175</v>
      </c>
      <c r="C224" s="267"/>
      <c r="D224" s="246"/>
      <c r="E224" s="82" t="s">
        <v>176</v>
      </c>
      <c r="F224" s="87"/>
      <c r="G224" s="87"/>
      <c r="H224" s="87"/>
      <c r="I224" s="87"/>
      <c r="J224" s="87"/>
      <c r="K224" s="87"/>
    </row>
    <row r="225" spans="1:11" ht="39.75" x14ac:dyDescent="0.75">
      <c r="A225" s="261"/>
      <c r="B225" s="81" t="s">
        <v>177</v>
      </c>
      <c r="C225" s="267"/>
      <c r="D225" s="246"/>
      <c r="E225" s="82" t="s">
        <v>178</v>
      </c>
      <c r="F225" s="87"/>
      <c r="G225" s="87"/>
      <c r="H225" s="87"/>
      <c r="I225" s="87"/>
      <c r="J225" s="87"/>
      <c r="K225" s="87"/>
    </row>
    <row r="226" spans="1:11" ht="39.75" x14ac:dyDescent="0.75">
      <c r="A226" s="261" t="s">
        <v>12</v>
      </c>
      <c r="B226" s="81" t="s">
        <v>179</v>
      </c>
      <c r="C226" s="253" t="s">
        <v>1455</v>
      </c>
      <c r="D226" s="248" t="s">
        <v>587</v>
      </c>
      <c r="E226" s="86">
        <v>6223.36</v>
      </c>
      <c r="F226" s="87"/>
      <c r="G226" s="87"/>
      <c r="H226" s="87"/>
      <c r="I226" s="87"/>
      <c r="J226" s="87"/>
      <c r="K226" s="87"/>
    </row>
    <row r="227" spans="1:11" ht="66.25" x14ac:dyDescent="0.75">
      <c r="A227" s="261"/>
      <c r="B227" s="81" t="s">
        <v>180</v>
      </c>
      <c r="C227" s="253"/>
      <c r="D227" s="246"/>
      <c r="E227" s="86">
        <v>0</v>
      </c>
      <c r="F227" s="87"/>
      <c r="G227" s="87"/>
      <c r="H227" s="87"/>
      <c r="I227" s="87"/>
      <c r="J227" s="87"/>
      <c r="K227" s="87"/>
    </row>
    <row r="228" spans="1:11" ht="53" x14ac:dyDescent="0.75">
      <c r="A228" s="261"/>
      <c r="B228" s="81" t="s">
        <v>181</v>
      </c>
      <c r="C228" s="253"/>
      <c r="D228" s="249"/>
      <c r="E228" s="86">
        <v>0</v>
      </c>
      <c r="F228" s="87"/>
      <c r="G228" s="87"/>
      <c r="H228" s="87"/>
      <c r="I228" s="87"/>
      <c r="J228" s="87"/>
      <c r="K228" s="87"/>
    </row>
    <row r="229" spans="1:11" ht="106" x14ac:dyDescent="0.75">
      <c r="A229" s="74" t="s">
        <v>14</v>
      </c>
      <c r="B229" s="81" t="s">
        <v>1769</v>
      </c>
      <c r="C229" s="81" t="s">
        <v>1522</v>
      </c>
      <c r="D229" s="76" t="s">
        <v>1521</v>
      </c>
      <c r="E229" s="82">
        <v>610.02</v>
      </c>
      <c r="F229" s="87"/>
      <c r="G229" s="87"/>
      <c r="H229" s="87"/>
      <c r="I229" s="87"/>
      <c r="J229" s="87"/>
      <c r="K229" s="87"/>
    </row>
    <row r="230" spans="1:11" ht="79.5" x14ac:dyDescent="0.75">
      <c r="A230" s="74" t="s">
        <v>16</v>
      </c>
      <c r="B230" s="81" t="s">
        <v>182</v>
      </c>
      <c r="C230" s="81" t="s">
        <v>183</v>
      </c>
      <c r="D230" s="76" t="s">
        <v>587</v>
      </c>
      <c r="E230" s="86">
        <v>221.58</v>
      </c>
      <c r="F230" s="87"/>
      <c r="G230" s="87"/>
      <c r="H230" s="87"/>
      <c r="I230" s="87"/>
      <c r="J230" s="87"/>
      <c r="K230" s="87"/>
    </row>
    <row r="231" spans="1:11" ht="66.25" x14ac:dyDescent="0.75">
      <c r="A231" s="261" t="s">
        <v>18</v>
      </c>
      <c r="B231" s="81" t="s">
        <v>1562</v>
      </c>
      <c r="C231" s="253" t="s">
        <v>1561</v>
      </c>
      <c r="D231" s="248" t="s">
        <v>1565</v>
      </c>
      <c r="E231" s="86">
        <v>2423.77</v>
      </c>
      <c r="F231" s="87"/>
      <c r="G231" s="87"/>
      <c r="H231" s="87"/>
      <c r="I231" s="96"/>
      <c r="J231" s="74"/>
      <c r="K231" s="76"/>
    </row>
    <row r="232" spans="1:11" ht="66.25" x14ac:dyDescent="0.75">
      <c r="A232" s="261"/>
      <c r="B232" s="160" t="s">
        <v>1563</v>
      </c>
      <c r="C232" s="253"/>
      <c r="D232" s="329"/>
      <c r="E232" s="86">
        <v>779.79</v>
      </c>
      <c r="F232" s="87"/>
      <c r="G232" s="87"/>
      <c r="H232" s="87"/>
      <c r="I232" s="87"/>
      <c r="J232" s="87"/>
      <c r="K232" s="87"/>
    </row>
    <row r="233" spans="1:11" ht="53" x14ac:dyDescent="0.75">
      <c r="A233" s="261"/>
      <c r="B233" s="81" t="s">
        <v>1564</v>
      </c>
      <c r="C233" s="253"/>
      <c r="D233" s="293"/>
      <c r="E233" s="86">
        <v>856.28</v>
      </c>
      <c r="F233" s="87"/>
      <c r="G233" s="87"/>
      <c r="H233" s="87"/>
      <c r="I233" s="87"/>
      <c r="J233" s="87"/>
      <c r="K233" s="87"/>
    </row>
    <row r="234" spans="1:11" ht="53" x14ac:dyDescent="0.75">
      <c r="A234" s="261" t="s">
        <v>20</v>
      </c>
      <c r="B234" s="81" t="s">
        <v>184</v>
      </c>
      <c r="C234" s="253" t="s">
        <v>899</v>
      </c>
      <c r="D234" s="248" t="s">
        <v>485</v>
      </c>
      <c r="E234" s="86">
        <v>871.61</v>
      </c>
      <c r="F234" s="87"/>
      <c r="G234" s="87"/>
      <c r="H234" s="87"/>
      <c r="I234" s="87"/>
      <c r="J234" s="87"/>
      <c r="K234" s="87"/>
    </row>
    <row r="235" spans="1:11" ht="53" x14ac:dyDescent="0.75">
      <c r="A235" s="261"/>
      <c r="B235" s="81" t="s">
        <v>185</v>
      </c>
      <c r="C235" s="253"/>
      <c r="D235" s="246"/>
      <c r="E235" s="86">
        <v>792.99</v>
      </c>
      <c r="F235" s="87"/>
      <c r="G235" s="87"/>
      <c r="H235" s="87"/>
      <c r="I235" s="87"/>
      <c r="J235" s="87"/>
      <c r="K235" s="87"/>
    </row>
    <row r="236" spans="1:11" ht="53" x14ac:dyDescent="0.75">
      <c r="A236" s="261"/>
      <c r="B236" s="81" t="s">
        <v>186</v>
      </c>
      <c r="C236" s="253"/>
      <c r="D236" s="246"/>
      <c r="E236" s="82">
        <v>44</v>
      </c>
      <c r="F236" s="87"/>
      <c r="G236" s="87"/>
      <c r="H236" s="87"/>
      <c r="I236" s="87"/>
      <c r="J236" s="87"/>
      <c r="K236" s="87"/>
    </row>
    <row r="237" spans="1:11" ht="53" x14ac:dyDescent="0.75">
      <c r="A237" s="261"/>
      <c r="B237" s="81" t="s">
        <v>187</v>
      </c>
      <c r="C237" s="253"/>
      <c r="D237" s="246"/>
      <c r="E237" s="82">
        <v>35</v>
      </c>
      <c r="F237" s="87"/>
      <c r="G237" s="87"/>
      <c r="H237" s="87"/>
      <c r="I237" s="87"/>
      <c r="J237" s="87"/>
      <c r="K237" s="87"/>
    </row>
    <row r="238" spans="1:11" ht="79.5" x14ac:dyDescent="0.75">
      <c r="A238" s="261"/>
      <c r="B238" s="81" t="s">
        <v>188</v>
      </c>
      <c r="C238" s="253"/>
      <c r="D238" s="249"/>
      <c r="E238" s="86">
        <v>0</v>
      </c>
      <c r="F238" s="87"/>
      <c r="G238" s="87"/>
      <c r="H238" s="87"/>
      <c r="I238" s="87"/>
      <c r="J238" s="87"/>
      <c r="K238" s="87"/>
    </row>
    <row r="239" spans="1:11" ht="39.75" x14ac:dyDescent="0.75">
      <c r="A239" s="261" t="s">
        <v>22</v>
      </c>
      <c r="B239" s="81" t="s">
        <v>189</v>
      </c>
      <c r="C239" s="253" t="s">
        <v>900</v>
      </c>
      <c r="D239" s="248" t="s">
        <v>485</v>
      </c>
      <c r="E239" s="86">
        <v>5207.67</v>
      </c>
      <c r="F239" s="87"/>
      <c r="G239" s="87"/>
      <c r="H239" s="87"/>
      <c r="I239" s="87"/>
      <c r="J239" s="87"/>
      <c r="K239" s="87"/>
    </row>
    <row r="240" spans="1:11" ht="39.75" x14ac:dyDescent="0.75">
      <c r="A240" s="261"/>
      <c r="B240" s="81" t="s">
        <v>190</v>
      </c>
      <c r="C240" s="257"/>
      <c r="D240" s="246"/>
      <c r="E240" s="86">
        <v>401.34</v>
      </c>
      <c r="F240" s="87"/>
      <c r="G240" s="87"/>
      <c r="H240" s="87"/>
      <c r="I240" s="96"/>
      <c r="J240" s="10"/>
      <c r="K240" s="76"/>
    </row>
    <row r="241" spans="1:11" ht="39.75" x14ac:dyDescent="0.75">
      <c r="A241" s="261"/>
      <c r="B241" s="81" t="s">
        <v>191</v>
      </c>
      <c r="C241" s="257"/>
      <c r="D241" s="246"/>
      <c r="E241" s="82">
        <v>50</v>
      </c>
      <c r="F241" s="87"/>
      <c r="G241" s="87"/>
      <c r="H241" s="87"/>
      <c r="I241" s="87"/>
      <c r="J241" s="87"/>
      <c r="K241" s="87"/>
    </row>
    <row r="242" spans="1:11" ht="39.75" x14ac:dyDescent="0.75">
      <c r="A242" s="261"/>
      <c r="B242" s="81" t="s">
        <v>192</v>
      </c>
      <c r="C242" s="257"/>
      <c r="D242" s="246"/>
      <c r="E242" s="82">
        <v>129</v>
      </c>
      <c r="F242" s="87"/>
      <c r="G242" s="87"/>
      <c r="H242" s="87"/>
      <c r="I242" s="87"/>
      <c r="J242" s="87"/>
      <c r="K242" s="87"/>
    </row>
    <row r="243" spans="1:11" ht="79.5" x14ac:dyDescent="0.75">
      <c r="A243" s="261"/>
      <c r="B243" s="81" t="s">
        <v>193</v>
      </c>
      <c r="C243" s="257"/>
      <c r="D243" s="249"/>
      <c r="E243" s="86">
        <v>0</v>
      </c>
      <c r="F243" s="87"/>
      <c r="G243" s="87"/>
      <c r="H243" s="87"/>
      <c r="I243" s="87"/>
      <c r="J243" s="87"/>
      <c r="K243" s="87"/>
    </row>
    <row r="244" spans="1:11" ht="39.75" x14ac:dyDescent="0.75">
      <c r="A244" s="74" t="s">
        <v>23</v>
      </c>
      <c r="B244" s="81" t="s">
        <v>197</v>
      </c>
      <c r="C244" s="81" t="s">
        <v>588</v>
      </c>
      <c r="D244" s="81"/>
      <c r="E244" s="86">
        <v>0</v>
      </c>
      <c r="F244" s="87"/>
      <c r="G244" s="87"/>
      <c r="H244" s="87"/>
      <c r="I244" s="87"/>
      <c r="J244" s="87"/>
      <c r="K244" s="87"/>
    </row>
    <row r="245" spans="1:11" ht="66.25" x14ac:dyDescent="0.75">
      <c r="A245" s="274" t="s">
        <v>25</v>
      </c>
      <c r="B245" s="96" t="s">
        <v>198</v>
      </c>
      <c r="C245" s="258" t="s">
        <v>1792</v>
      </c>
      <c r="D245" s="288" t="s">
        <v>589</v>
      </c>
      <c r="E245" s="74">
        <v>1209.3399999999999</v>
      </c>
      <c r="F245" s="87"/>
      <c r="G245" s="87"/>
      <c r="H245" s="87"/>
      <c r="I245" s="96" t="s">
        <v>1279</v>
      </c>
      <c r="J245" s="107">
        <v>1</v>
      </c>
      <c r="K245" s="76" t="s">
        <v>590</v>
      </c>
    </row>
    <row r="246" spans="1:11" ht="79.5" x14ac:dyDescent="0.75">
      <c r="A246" s="278"/>
      <c r="B246" s="96" t="s">
        <v>1258</v>
      </c>
      <c r="C246" s="285"/>
      <c r="D246" s="285"/>
      <c r="E246" s="74"/>
      <c r="F246" s="87"/>
      <c r="G246" s="87"/>
      <c r="H246" s="87"/>
      <c r="I246" s="114"/>
      <c r="J246" s="107"/>
      <c r="K246" s="74"/>
    </row>
    <row r="247" spans="1:11" ht="92.75" x14ac:dyDescent="0.75">
      <c r="A247" s="74" t="s">
        <v>27</v>
      </c>
      <c r="B247" s="81" t="s">
        <v>199</v>
      </c>
      <c r="C247" s="81" t="s">
        <v>901</v>
      </c>
      <c r="D247" s="83" t="s">
        <v>591</v>
      </c>
      <c r="E247" s="86">
        <v>227.56</v>
      </c>
      <c r="F247" s="87"/>
      <c r="G247" s="87"/>
      <c r="H247" s="87"/>
      <c r="I247" s="87"/>
      <c r="J247" s="87"/>
      <c r="K247" s="87"/>
    </row>
    <row r="248" spans="1:11" ht="15" customHeight="1" x14ac:dyDescent="0.75">
      <c r="A248" s="261" t="s">
        <v>29</v>
      </c>
      <c r="B248" s="253" t="s">
        <v>200</v>
      </c>
      <c r="C248" s="253" t="s">
        <v>902</v>
      </c>
      <c r="D248" s="288" t="s">
        <v>1172</v>
      </c>
      <c r="E248" s="283">
        <v>723.83</v>
      </c>
      <c r="F248" s="267"/>
      <c r="G248" s="282"/>
      <c r="H248" s="267"/>
      <c r="I248" s="267"/>
      <c r="J248" s="267"/>
      <c r="K248" s="267"/>
    </row>
    <row r="249" spans="1:11" ht="26.25" customHeight="1" x14ac:dyDescent="0.75">
      <c r="A249" s="261"/>
      <c r="B249" s="257"/>
      <c r="C249" s="257"/>
      <c r="D249" s="246"/>
      <c r="E249" s="255"/>
      <c r="F249" s="267"/>
      <c r="G249" s="268"/>
      <c r="H249" s="267"/>
      <c r="I249" s="267"/>
      <c r="J249" s="267"/>
      <c r="K249" s="267"/>
    </row>
    <row r="250" spans="1:11" ht="50.25" customHeight="1" x14ac:dyDescent="0.75">
      <c r="A250" s="261"/>
      <c r="B250" s="76" t="s">
        <v>201</v>
      </c>
      <c r="C250" s="257"/>
      <c r="D250" s="249"/>
      <c r="E250" s="80"/>
      <c r="F250" s="267"/>
      <c r="G250" s="269"/>
      <c r="H250" s="267"/>
      <c r="I250" s="267"/>
      <c r="J250" s="267"/>
      <c r="K250" s="267"/>
    </row>
    <row r="251" spans="1:11" ht="79.5" x14ac:dyDescent="0.75">
      <c r="A251" s="261" t="s">
        <v>30</v>
      </c>
      <c r="B251" s="110" t="s">
        <v>1770</v>
      </c>
      <c r="C251" s="257" t="s">
        <v>202</v>
      </c>
      <c r="D251" s="248" t="s">
        <v>592</v>
      </c>
      <c r="E251" s="80">
        <v>1547.29</v>
      </c>
      <c r="F251" s="267"/>
      <c r="G251" s="87"/>
      <c r="H251" s="267"/>
      <c r="I251" s="267"/>
      <c r="J251" s="267"/>
      <c r="K251" s="267"/>
    </row>
    <row r="252" spans="1:11" ht="39.75" x14ac:dyDescent="0.75">
      <c r="A252" s="261"/>
      <c r="B252" s="110" t="s">
        <v>203</v>
      </c>
      <c r="C252" s="257"/>
      <c r="D252" s="246"/>
      <c r="E252" s="80">
        <v>68</v>
      </c>
      <c r="F252" s="267"/>
      <c r="G252" s="87"/>
      <c r="H252" s="267"/>
      <c r="I252" s="267"/>
      <c r="J252" s="267"/>
      <c r="K252" s="267"/>
    </row>
    <row r="253" spans="1:11" ht="39.75" x14ac:dyDescent="0.75">
      <c r="A253" s="261"/>
      <c r="B253" s="110" t="s">
        <v>204</v>
      </c>
      <c r="C253" s="257"/>
      <c r="D253" s="246"/>
      <c r="E253" s="80">
        <v>25</v>
      </c>
      <c r="F253" s="267"/>
      <c r="G253" s="87"/>
      <c r="H253" s="267"/>
      <c r="I253" s="267"/>
      <c r="J253" s="267"/>
      <c r="K253" s="267"/>
    </row>
    <row r="254" spans="1:11" ht="39.75" x14ac:dyDescent="0.75">
      <c r="A254" s="261"/>
      <c r="B254" s="110" t="s">
        <v>205</v>
      </c>
      <c r="C254" s="257"/>
      <c r="D254" s="249"/>
      <c r="E254" s="80">
        <v>28</v>
      </c>
      <c r="F254" s="267"/>
      <c r="G254" s="87"/>
      <c r="H254" s="267"/>
      <c r="I254" s="267"/>
      <c r="J254" s="267"/>
      <c r="K254" s="267"/>
    </row>
    <row r="255" spans="1:11" ht="119.25" x14ac:dyDescent="0.75">
      <c r="A255" s="261" t="s">
        <v>32</v>
      </c>
      <c r="B255" s="76" t="s">
        <v>206</v>
      </c>
      <c r="C255" s="81" t="s">
        <v>208</v>
      </c>
      <c r="D255" s="248" t="s">
        <v>506</v>
      </c>
      <c r="E255" s="80">
        <v>297.18</v>
      </c>
      <c r="F255" s="35" t="s">
        <v>593</v>
      </c>
      <c r="G255" s="96" t="s">
        <v>507</v>
      </c>
      <c r="H255" s="38">
        <v>8.67</v>
      </c>
      <c r="I255" s="87"/>
      <c r="J255" s="87"/>
      <c r="K255" s="87"/>
    </row>
    <row r="256" spans="1:11" ht="53" x14ac:dyDescent="0.75">
      <c r="A256" s="261"/>
      <c r="B256" s="76" t="s">
        <v>207</v>
      </c>
      <c r="C256" s="81" t="s">
        <v>208</v>
      </c>
      <c r="D256" s="249"/>
      <c r="E256" s="80">
        <v>101.04</v>
      </c>
      <c r="F256" s="87"/>
      <c r="G256" s="87"/>
      <c r="H256" s="87"/>
      <c r="I256" s="87"/>
      <c r="J256" s="87"/>
      <c r="K256" s="87"/>
    </row>
    <row r="257" spans="1:11" ht="115.5" customHeight="1" x14ac:dyDescent="0.75">
      <c r="A257" s="74" t="s">
        <v>34</v>
      </c>
      <c r="B257" s="76" t="s">
        <v>209</v>
      </c>
      <c r="C257" s="81" t="s">
        <v>210</v>
      </c>
      <c r="D257" s="81" t="s">
        <v>511</v>
      </c>
      <c r="E257" s="80">
        <v>191.31</v>
      </c>
      <c r="F257" s="13" t="s">
        <v>903</v>
      </c>
      <c r="G257" s="96" t="s">
        <v>600</v>
      </c>
      <c r="H257" s="39">
        <v>191.31</v>
      </c>
      <c r="I257" s="87"/>
      <c r="J257" s="87"/>
      <c r="K257" s="87"/>
    </row>
    <row r="258" spans="1:11" ht="212" x14ac:dyDescent="0.75">
      <c r="A258" s="261" t="s">
        <v>36</v>
      </c>
      <c r="B258" s="257" t="s">
        <v>212</v>
      </c>
      <c r="C258" s="253" t="s">
        <v>595</v>
      </c>
      <c r="D258" s="248" t="s">
        <v>594</v>
      </c>
      <c r="E258" s="255">
        <v>251.91</v>
      </c>
      <c r="F258" s="13"/>
      <c r="G258" s="13"/>
      <c r="H258" s="40"/>
      <c r="I258" s="96" t="s">
        <v>1227</v>
      </c>
      <c r="J258" s="10">
        <v>177.87</v>
      </c>
      <c r="K258" s="16" t="s">
        <v>596</v>
      </c>
    </row>
    <row r="259" spans="1:11" ht="106" x14ac:dyDescent="0.75">
      <c r="A259" s="261"/>
      <c r="B259" s="257"/>
      <c r="C259" s="257"/>
      <c r="D259" s="249"/>
      <c r="E259" s="255"/>
      <c r="F259" s="13"/>
      <c r="G259" s="13"/>
      <c r="H259" s="40"/>
      <c r="I259" s="96" t="s">
        <v>3162</v>
      </c>
      <c r="J259" s="10">
        <v>74.040000000000006</v>
      </c>
      <c r="K259" s="76" t="s">
        <v>597</v>
      </c>
    </row>
    <row r="260" spans="1:11" ht="106" x14ac:dyDescent="0.75">
      <c r="A260" s="74" t="s">
        <v>38</v>
      </c>
      <c r="B260" s="76" t="s">
        <v>214</v>
      </c>
      <c r="C260" s="81" t="s">
        <v>1054</v>
      </c>
      <c r="D260" s="81" t="s">
        <v>1055</v>
      </c>
      <c r="E260" s="10">
        <v>225.63</v>
      </c>
      <c r="F260" s="13"/>
      <c r="G260" s="13"/>
      <c r="H260" s="40"/>
      <c r="I260" s="16" t="s">
        <v>599</v>
      </c>
      <c r="J260" s="10">
        <v>225.63</v>
      </c>
      <c r="K260" s="16" t="s">
        <v>598</v>
      </c>
    </row>
    <row r="261" spans="1:11" ht="128.75" customHeight="1" x14ac:dyDescent="0.75">
      <c r="A261" s="261" t="s">
        <v>211</v>
      </c>
      <c r="B261" s="76" t="s">
        <v>216</v>
      </c>
      <c r="C261" s="153" t="s">
        <v>1401</v>
      </c>
      <c r="D261" s="116" t="s">
        <v>1402</v>
      </c>
      <c r="E261" s="80">
        <v>53.88</v>
      </c>
      <c r="F261" s="13" t="s">
        <v>1589</v>
      </c>
      <c r="G261" s="96" t="s">
        <v>1584</v>
      </c>
      <c r="H261" s="119">
        <v>53.88</v>
      </c>
      <c r="I261" s="87"/>
      <c r="J261" s="87"/>
      <c r="K261" s="87"/>
    </row>
    <row r="262" spans="1:11" ht="119.25" x14ac:dyDescent="0.75">
      <c r="A262" s="261"/>
      <c r="B262" s="257" t="s">
        <v>217</v>
      </c>
      <c r="C262" s="81" t="s">
        <v>898</v>
      </c>
      <c r="D262" s="81" t="s">
        <v>511</v>
      </c>
      <c r="E262" s="80">
        <v>125.18</v>
      </c>
      <c r="F262" s="96" t="s">
        <v>1671</v>
      </c>
      <c r="G262" s="96" t="s">
        <v>602</v>
      </c>
      <c r="H262" s="82">
        <v>125.18</v>
      </c>
      <c r="I262" s="87"/>
      <c r="J262" s="87"/>
      <c r="K262" s="87"/>
    </row>
    <row r="263" spans="1:11" ht="132.5" x14ac:dyDescent="0.75">
      <c r="A263" s="261"/>
      <c r="B263" s="257"/>
      <c r="C263" s="96" t="s">
        <v>601</v>
      </c>
      <c r="D263" s="117" t="s">
        <v>568</v>
      </c>
      <c r="E263" s="82">
        <v>140</v>
      </c>
      <c r="F263" s="87"/>
      <c r="G263" s="87"/>
      <c r="H263" s="87"/>
      <c r="I263" s="87"/>
      <c r="J263" s="87"/>
      <c r="K263" s="87"/>
    </row>
    <row r="264" spans="1:11" ht="159" x14ac:dyDescent="0.75">
      <c r="A264" s="261" t="s">
        <v>213</v>
      </c>
      <c r="B264" s="257" t="s">
        <v>219</v>
      </c>
      <c r="C264" s="81" t="s">
        <v>210</v>
      </c>
      <c r="D264" s="81" t="s">
        <v>511</v>
      </c>
      <c r="E264" s="82">
        <v>114.86</v>
      </c>
      <c r="F264" s="111" t="s">
        <v>1672</v>
      </c>
      <c r="G264" s="96" t="s">
        <v>603</v>
      </c>
      <c r="H264" s="82">
        <v>114.86</v>
      </c>
      <c r="I264" s="87"/>
      <c r="J264" s="87"/>
      <c r="K264" s="87"/>
    </row>
    <row r="265" spans="1:11" ht="132.75" customHeight="1" x14ac:dyDescent="0.75">
      <c r="A265" s="261"/>
      <c r="B265" s="262"/>
      <c r="C265" s="111" t="s">
        <v>1404</v>
      </c>
      <c r="D265" s="96" t="s">
        <v>1403</v>
      </c>
      <c r="E265" s="82">
        <v>79.52</v>
      </c>
      <c r="F265" s="96" t="s">
        <v>1590</v>
      </c>
      <c r="G265" s="96" t="s">
        <v>1584</v>
      </c>
      <c r="H265" s="74">
        <v>79.52</v>
      </c>
      <c r="I265" s="87"/>
      <c r="J265" s="87"/>
      <c r="K265" s="87"/>
    </row>
    <row r="266" spans="1:11" ht="132.5" x14ac:dyDescent="0.75">
      <c r="A266" s="261"/>
      <c r="B266" s="262"/>
      <c r="C266" s="111" t="s">
        <v>904</v>
      </c>
      <c r="D266" s="117" t="s">
        <v>568</v>
      </c>
      <c r="E266" s="82">
        <v>61.99</v>
      </c>
      <c r="F266" s="87"/>
      <c r="G266" s="87"/>
      <c r="H266" s="87"/>
      <c r="I266" s="87"/>
      <c r="J266" s="87"/>
      <c r="K266" s="87"/>
    </row>
    <row r="267" spans="1:11" ht="119.25" x14ac:dyDescent="0.75">
      <c r="A267" s="74" t="s">
        <v>215</v>
      </c>
      <c r="B267" s="76" t="s">
        <v>221</v>
      </c>
      <c r="C267" s="81" t="s">
        <v>210</v>
      </c>
      <c r="D267" s="245" t="s">
        <v>511</v>
      </c>
      <c r="E267" s="80">
        <v>1990.37</v>
      </c>
      <c r="F267" s="96" t="s">
        <v>1673</v>
      </c>
      <c r="G267" s="117" t="s">
        <v>604</v>
      </c>
      <c r="H267" s="82">
        <v>1990.37</v>
      </c>
      <c r="I267" s="87"/>
      <c r="J267" s="87"/>
      <c r="K267" s="87"/>
    </row>
    <row r="268" spans="1:11" ht="119.25" x14ac:dyDescent="0.75">
      <c r="A268" s="261" t="s">
        <v>218</v>
      </c>
      <c r="B268" s="76" t="s">
        <v>223</v>
      </c>
      <c r="C268" s="81" t="s">
        <v>210</v>
      </c>
      <c r="D268" s="246"/>
      <c r="E268" s="80">
        <v>31.63</v>
      </c>
      <c r="F268" s="96" t="s">
        <v>1674</v>
      </c>
      <c r="G268" s="84" t="s">
        <v>605</v>
      </c>
      <c r="H268" s="82">
        <v>31.63</v>
      </c>
      <c r="I268" s="87"/>
      <c r="J268" s="87"/>
      <c r="K268" s="87"/>
    </row>
    <row r="269" spans="1:11" ht="39.75" x14ac:dyDescent="0.75">
      <c r="A269" s="261"/>
      <c r="B269" s="76" t="s">
        <v>224</v>
      </c>
      <c r="C269" s="81" t="s">
        <v>210</v>
      </c>
      <c r="D269" s="246"/>
      <c r="E269" s="80">
        <v>353.59</v>
      </c>
      <c r="F269" s="106"/>
      <c r="G269" s="106"/>
      <c r="H269" s="82"/>
      <c r="I269" s="87"/>
      <c r="J269" s="87"/>
      <c r="K269" s="87"/>
    </row>
    <row r="270" spans="1:11" ht="225.25" x14ac:dyDescent="0.75">
      <c r="A270" s="261" t="s">
        <v>220</v>
      </c>
      <c r="B270" s="257" t="s">
        <v>226</v>
      </c>
      <c r="C270" s="81" t="s">
        <v>607</v>
      </c>
      <c r="D270" s="249"/>
      <c r="E270" s="80">
        <v>254.02</v>
      </c>
      <c r="F270" s="96" t="s">
        <v>1675</v>
      </c>
      <c r="G270" s="96" t="s">
        <v>1270</v>
      </c>
      <c r="H270" s="15">
        <v>254.02</v>
      </c>
      <c r="I270" s="87"/>
      <c r="J270" s="87"/>
      <c r="K270" s="87"/>
    </row>
    <row r="271" spans="1:11" ht="92.75" x14ac:dyDescent="0.75">
      <c r="A271" s="261"/>
      <c r="B271" s="257"/>
      <c r="C271" s="96" t="s">
        <v>606</v>
      </c>
      <c r="D271" s="248" t="s">
        <v>568</v>
      </c>
      <c r="E271" s="15">
        <v>483.37</v>
      </c>
      <c r="F271" s="87"/>
      <c r="G271" s="87"/>
      <c r="H271" s="87"/>
      <c r="I271" s="87"/>
      <c r="J271" s="87"/>
      <c r="K271" s="87"/>
    </row>
    <row r="272" spans="1:11" ht="106" x14ac:dyDescent="0.75">
      <c r="A272" s="274" t="s">
        <v>222</v>
      </c>
      <c r="B272" s="248" t="s">
        <v>228</v>
      </c>
      <c r="C272" s="96" t="s">
        <v>1491</v>
      </c>
      <c r="D272" s="285"/>
      <c r="E272" s="80">
        <v>750.04</v>
      </c>
      <c r="F272" s="87"/>
      <c r="G272" s="87"/>
      <c r="H272" s="41"/>
      <c r="I272" s="87"/>
      <c r="J272" s="87"/>
      <c r="K272" s="87"/>
    </row>
    <row r="273" spans="1:11" ht="106" x14ac:dyDescent="0.75">
      <c r="A273" s="275"/>
      <c r="B273" s="247"/>
      <c r="C273" s="96" t="s">
        <v>1490</v>
      </c>
      <c r="D273" s="96" t="s">
        <v>1492</v>
      </c>
      <c r="E273" s="80">
        <v>56.82</v>
      </c>
      <c r="F273" s="87"/>
      <c r="G273" s="87"/>
      <c r="H273" s="41"/>
      <c r="I273" s="87"/>
      <c r="J273" s="87"/>
      <c r="K273" s="87"/>
    </row>
    <row r="274" spans="1:11" ht="106" x14ac:dyDescent="0.75">
      <c r="A274" s="88" t="s">
        <v>225</v>
      </c>
      <c r="B274" s="73" t="s">
        <v>1205</v>
      </c>
      <c r="C274" s="81" t="s">
        <v>1206</v>
      </c>
      <c r="D274" s="117" t="s">
        <v>1502</v>
      </c>
      <c r="E274" s="80">
        <v>144.36000000000001</v>
      </c>
      <c r="F274" s="87"/>
      <c r="G274" s="87"/>
      <c r="H274" s="97"/>
      <c r="I274" s="87"/>
      <c r="J274" s="87"/>
      <c r="K274" s="87"/>
    </row>
    <row r="275" spans="1:11" ht="92.75" x14ac:dyDescent="0.75">
      <c r="A275" s="74" t="s">
        <v>227</v>
      </c>
      <c r="B275" s="76" t="s">
        <v>230</v>
      </c>
      <c r="C275" s="81" t="s">
        <v>231</v>
      </c>
      <c r="D275" s="76" t="s">
        <v>489</v>
      </c>
      <c r="E275" s="17">
        <v>48</v>
      </c>
      <c r="F275" s="87"/>
      <c r="G275" s="87"/>
      <c r="H275" s="97"/>
      <c r="I275" s="87"/>
      <c r="J275" s="87"/>
      <c r="K275" s="87"/>
    </row>
    <row r="276" spans="1:11" x14ac:dyDescent="0.75">
      <c r="A276" s="271" t="s">
        <v>40</v>
      </c>
      <c r="B276" s="272"/>
      <c r="C276" s="6"/>
      <c r="D276" s="6"/>
      <c r="E276" s="32">
        <f>E220+E229+E221+E223+E226+E230+E231+E232+E233+E234+E235+E236+E237+E239+E240+E241+E242+E245+E247+E248+E251+E252+E253+E254+E255+E256+E257+E261+E262+E264+E267+E268+E269+E270+E272+E274+E275+E258+E266+E265+E263+E271+E260+E273</f>
        <v>32400.040000000015</v>
      </c>
      <c r="F276" s="90"/>
      <c r="G276" s="90"/>
      <c r="H276" s="26">
        <f>H223+H257+H262+H264+H267+H268+H270+H255+H261+H265</f>
        <v>2931.9900000000002</v>
      </c>
      <c r="I276" s="90"/>
      <c r="J276" s="20">
        <f>J223+J245+J258+J259+J260</f>
        <v>480.54</v>
      </c>
      <c r="K276" s="89"/>
    </row>
    <row r="277" spans="1:11" x14ac:dyDescent="0.75">
      <c r="A277" s="273" t="s">
        <v>232</v>
      </c>
      <c r="B277" s="273"/>
      <c r="C277" s="273"/>
      <c r="D277" s="273"/>
      <c r="E277" s="273"/>
      <c r="F277" s="273"/>
      <c r="G277" s="273"/>
      <c r="H277" s="273"/>
      <c r="I277" s="273"/>
      <c r="J277" s="273"/>
      <c r="K277" s="273"/>
    </row>
    <row r="278" spans="1:11" ht="132.5" x14ac:dyDescent="0.75">
      <c r="A278" s="255" t="s">
        <v>6</v>
      </c>
      <c r="B278" s="81" t="s">
        <v>233</v>
      </c>
      <c r="C278" s="75" t="s">
        <v>1228</v>
      </c>
      <c r="D278" s="116" t="s">
        <v>608</v>
      </c>
      <c r="E278" s="86">
        <v>2524.13</v>
      </c>
      <c r="F278" s="96" t="s">
        <v>234</v>
      </c>
      <c r="G278" s="70" t="s">
        <v>537</v>
      </c>
      <c r="H278" s="112">
        <v>114.81</v>
      </c>
      <c r="I278" s="87"/>
      <c r="J278" s="87"/>
      <c r="K278" s="87"/>
    </row>
    <row r="279" spans="1:11" ht="126.25" customHeight="1" x14ac:dyDescent="0.75">
      <c r="A279" s="267"/>
      <c r="B279" s="81" t="s">
        <v>235</v>
      </c>
      <c r="C279" s="245" t="s">
        <v>1635</v>
      </c>
      <c r="D279" s="245" t="s">
        <v>485</v>
      </c>
      <c r="E279" s="86">
        <v>134.12</v>
      </c>
      <c r="F279" s="96" t="s">
        <v>1742</v>
      </c>
      <c r="G279" s="96" t="s">
        <v>1743</v>
      </c>
      <c r="H279" s="74">
        <v>67.349999999999994</v>
      </c>
      <c r="I279" s="42"/>
      <c r="J279" s="10"/>
      <c r="K279" s="76"/>
    </row>
    <row r="280" spans="1:11" ht="66.25" x14ac:dyDescent="0.75">
      <c r="A280" s="267"/>
      <c r="B280" s="81" t="s">
        <v>236</v>
      </c>
      <c r="C280" s="249"/>
      <c r="D280" s="247"/>
      <c r="E280" s="86">
        <v>0</v>
      </c>
      <c r="F280" s="87"/>
      <c r="G280" s="87"/>
      <c r="H280" s="87"/>
      <c r="I280" s="87"/>
      <c r="J280" s="87"/>
      <c r="K280" s="87"/>
    </row>
    <row r="281" spans="1:11" ht="53" x14ac:dyDescent="0.75">
      <c r="A281" s="261" t="s">
        <v>8</v>
      </c>
      <c r="B281" s="81" t="s">
        <v>237</v>
      </c>
      <c r="C281" s="253" t="s">
        <v>1636</v>
      </c>
      <c r="D281" s="257" t="s">
        <v>485</v>
      </c>
      <c r="E281" s="86">
        <v>219.71</v>
      </c>
      <c r="F281" s="87"/>
      <c r="G281" s="87"/>
      <c r="H281" s="87"/>
      <c r="I281" s="96"/>
      <c r="J281" s="74"/>
      <c r="K281" s="76"/>
    </row>
    <row r="282" spans="1:11" ht="53" x14ac:dyDescent="0.75">
      <c r="A282" s="261"/>
      <c r="B282" s="81" t="s">
        <v>238</v>
      </c>
      <c r="C282" s="253"/>
      <c r="D282" s="257"/>
      <c r="E282" s="82">
        <v>34</v>
      </c>
      <c r="F282" s="87"/>
      <c r="G282" s="87"/>
      <c r="H282" s="87"/>
      <c r="I282" s="87"/>
      <c r="J282" s="87"/>
      <c r="K282" s="87"/>
    </row>
    <row r="283" spans="1:11" ht="106" x14ac:dyDescent="0.75">
      <c r="A283" s="261"/>
      <c r="B283" s="81" t="s">
        <v>239</v>
      </c>
      <c r="C283" s="253"/>
      <c r="D283" s="257"/>
      <c r="E283" s="86">
        <v>0</v>
      </c>
      <c r="F283" s="87"/>
      <c r="G283" s="87"/>
      <c r="H283" s="87"/>
      <c r="I283" s="87"/>
      <c r="J283" s="87"/>
      <c r="K283" s="87"/>
    </row>
    <row r="284" spans="1:11" ht="92.75" x14ac:dyDescent="0.75">
      <c r="A284" s="261" t="s">
        <v>10</v>
      </c>
      <c r="B284" s="245" t="s">
        <v>1639</v>
      </c>
      <c r="C284" s="81" t="s">
        <v>1637</v>
      </c>
      <c r="D284" s="81" t="s">
        <v>609</v>
      </c>
      <c r="E284" s="86">
        <v>1586.18</v>
      </c>
      <c r="F284" s="83"/>
      <c r="G284" s="96"/>
      <c r="H284" s="112"/>
      <c r="I284" s="87"/>
      <c r="J284" s="87"/>
      <c r="K284" s="87"/>
    </row>
    <row r="285" spans="1:11" ht="132.5" x14ac:dyDescent="0.75">
      <c r="A285" s="267"/>
      <c r="B285" s="249"/>
      <c r="C285" s="76" t="s">
        <v>610</v>
      </c>
      <c r="D285" s="117" t="s">
        <v>568</v>
      </c>
      <c r="E285" s="112">
        <v>62.24</v>
      </c>
      <c r="F285" s="87"/>
      <c r="G285" s="87"/>
      <c r="H285" s="87"/>
      <c r="I285" s="87"/>
      <c r="J285" s="87"/>
      <c r="K285" s="87"/>
    </row>
    <row r="286" spans="1:11" ht="92.75" x14ac:dyDescent="0.75">
      <c r="A286" s="267"/>
      <c r="B286" s="81" t="s">
        <v>240</v>
      </c>
      <c r="C286" s="81" t="s">
        <v>1638</v>
      </c>
      <c r="D286" s="81" t="s">
        <v>609</v>
      </c>
      <c r="E286" s="86">
        <v>0</v>
      </c>
      <c r="F286" s="87"/>
      <c r="G286" s="87"/>
      <c r="H286" s="97"/>
      <c r="I286" s="87"/>
      <c r="J286" s="87"/>
      <c r="K286" s="87"/>
    </row>
    <row r="287" spans="1:11" ht="146.25" x14ac:dyDescent="0.75">
      <c r="A287" s="74" t="s">
        <v>12</v>
      </c>
      <c r="B287" s="81" t="s">
        <v>241</v>
      </c>
      <c r="C287" s="81" t="s">
        <v>208</v>
      </c>
      <c r="D287" s="76" t="s">
        <v>535</v>
      </c>
      <c r="E287" s="86">
        <v>128.15</v>
      </c>
      <c r="F287" s="96" t="s">
        <v>1170</v>
      </c>
      <c r="G287" s="114" t="s">
        <v>1171</v>
      </c>
      <c r="H287" s="107">
        <v>3</v>
      </c>
      <c r="I287" s="87"/>
      <c r="J287" s="87"/>
      <c r="K287" s="87"/>
    </row>
    <row r="288" spans="1:11" ht="92.75" x14ac:dyDescent="0.75">
      <c r="A288" s="74" t="s">
        <v>14</v>
      </c>
      <c r="B288" s="81" t="s">
        <v>243</v>
      </c>
      <c r="C288" s="76" t="s">
        <v>351</v>
      </c>
      <c r="D288" s="76" t="s">
        <v>489</v>
      </c>
      <c r="E288" s="82">
        <v>28.49</v>
      </c>
      <c r="F288" s="87"/>
      <c r="G288" s="87"/>
      <c r="H288" s="87"/>
      <c r="I288" s="87"/>
      <c r="J288" s="87"/>
      <c r="K288" s="87"/>
    </row>
    <row r="289" spans="1:11" ht="92.75" x14ac:dyDescent="0.75">
      <c r="A289" s="74" t="s">
        <v>16</v>
      </c>
      <c r="B289" s="81" t="s">
        <v>2972</v>
      </c>
      <c r="C289" s="76" t="s">
        <v>2974</v>
      </c>
      <c r="D289" s="141" t="s">
        <v>1678</v>
      </c>
      <c r="E289" s="76" t="s">
        <v>2973</v>
      </c>
      <c r="F289" s="87"/>
      <c r="G289" s="87"/>
      <c r="H289" s="87"/>
      <c r="I289" s="87"/>
      <c r="J289" s="87"/>
      <c r="K289" s="87"/>
    </row>
    <row r="290" spans="1:11" ht="39.75" x14ac:dyDescent="0.75">
      <c r="A290" s="74" t="s">
        <v>18</v>
      </c>
      <c r="B290" s="81" t="s">
        <v>2987</v>
      </c>
      <c r="C290" s="248" t="s">
        <v>2986</v>
      </c>
      <c r="D290" s="248" t="s">
        <v>2984</v>
      </c>
      <c r="E290" s="76" t="s">
        <v>2991</v>
      </c>
      <c r="F290" s="87"/>
      <c r="G290" s="87"/>
      <c r="H290" s="87"/>
      <c r="I290" s="87"/>
      <c r="J290" s="87"/>
      <c r="K290" s="87"/>
    </row>
    <row r="291" spans="1:11" ht="39.75" x14ac:dyDescent="0.75">
      <c r="A291" s="74" t="s">
        <v>20</v>
      </c>
      <c r="B291" s="81" t="s">
        <v>2988</v>
      </c>
      <c r="C291" s="252"/>
      <c r="D291" s="252"/>
      <c r="E291" s="76" t="s">
        <v>2992</v>
      </c>
      <c r="F291" s="87"/>
      <c r="G291" s="87"/>
      <c r="H291" s="87"/>
      <c r="I291" s="87"/>
      <c r="J291" s="87"/>
      <c r="K291" s="87"/>
    </row>
    <row r="292" spans="1:11" ht="39.75" x14ac:dyDescent="0.75">
      <c r="A292" s="74" t="s">
        <v>22</v>
      </c>
      <c r="B292" s="81" t="s">
        <v>2989</v>
      </c>
      <c r="C292" s="252"/>
      <c r="D292" s="252"/>
      <c r="E292" s="76" t="s">
        <v>2993</v>
      </c>
      <c r="F292" s="87"/>
      <c r="G292" s="87"/>
      <c r="H292" s="87"/>
      <c r="I292" s="87"/>
      <c r="J292" s="87"/>
      <c r="K292" s="87"/>
    </row>
    <row r="293" spans="1:11" ht="39.75" x14ac:dyDescent="0.75">
      <c r="A293" s="74" t="s">
        <v>23</v>
      </c>
      <c r="B293" s="81" t="s">
        <v>2990</v>
      </c>
      <c r="C293" s="247"/>
      <c r="D293" s="247"/>
      <c r="E293" s="76"/>
      <c r="F293" s="87"/>
      <c r="G293" s="87"/>
      <c r="H293" s="87"/>
      <c r="I293" s="87"/>
      <c r="J293" s="87"/>
      <c r="K293" s="87"/>
    </row>
    <row r="294" spans="1:11" x14ac:dyDescent="0.75">
      <c r="A294" s="263" t="s">
        <v>40</v>
      </c>
      <c r="B294" s="264"/>
      <c r="C294" s="25"/>
      <c r="D294" s="25"/>
      <c r="E294" s="5">
        <f>SUM(E278:E288)</f>
        <v>4717.0199999999995</v>
      </c>
      <c r="F294" s="90"/>
      <c r="G294" s="90"/>
      <c r="H294" s="20">
        <f>H278+H287+H279</f>
        <v>185.16</v>
      </c>
      <c r="I294" s="90"/>
      <c r="J294" s="43">
        <f>J281+J279</f>
        <v>0</v>
      </c>
      <c r="K294" s="89"/>
    </row>
    <row r="295" spans="1:11" x14ac:dyDescent="0.75">
      <c r="A295" s="265" t="s">
        <v>244</v>
      </c>
      <c r="B295" s="265"/>
      <c r="C295" s="265"/>
      <c r="D295" s="265"/>
      <c r="E295" s="265"/>
      <c r="F295" s="265"/>
      <c r="G295" s="265"/>
      <c r="H295" s="265"/>
      <c r="I295" s="265"/>
      <c r="J295" s="265"/>
      <c r="K295" s="265"/>
    </row>
    <row r="296" spans="1:11" ht="53" x14ac:dyDescent="0.75">
      <c r="A296" s="279" t="s">
        <v>6</v>
      </c>
      <c r="B296" s="81" t="s">
        <v>245</v>
      </c>
      <c r="C296" s="253" t="s">
        <v>3181</v>
      </c>
      <c r="D296" s="248" t="s">
        <v>485</v>
      </c>
      <c r="E296" s="86">
        <v>6111.35</v>
      </c>
      <c r="F296" s="87"/>
      <c r="G296" s="87"/>
      <c r="H296" s="87"/>
      <c r="I296" s="96"/>
      <c r="J296" s="10"/>
      <c r="K296" s="76"/>
    </row>
    <row r="297" spans="1:11" ht="53" x14ac:dyDescent="0.75">
      <c r="A297" s="336"/>
      <c r="B297" s="81" t="s">
        <v>246</v>
      </c>
      <c r="C297" s="253"/>
      <c r="D297" s="246"/>
      <c r="E297" s="82">
        <v>225.1</v>
      </c>
      <c r="F297" s="87"/>
      <c r="G297" s="87"/>
      <c r="H297" s="87"/>
      <c r="I297" s="87"/>
      <c r="J297" s="97"/>
      <c r="K297" s="87"/>
    </row>
    <row r="298" spans="1:11" ht="119.25" x14ac:dyDescent="0.75">
      <c r="A298" s="336"/>
      <c r="B298" s="81" t="s">
        <v>247</v>
      </c>
      <c r="C298" s="253"/>
      <c r="D298" s="249"/>
      <c r="E298" s="86">
        <v>0</v>
      </c>
      <c r="F298" s="87"/>
      <c r="G298" s="87"/>
      <c r="H298" s="87"/>
      <c r="I298" s="87"/>
      <c r="J298" s="97"/>
      <c r="K298" s="87"/>
    </row>
    <row r="299" spans="1:11" ht="66.25" x14ac:dyDescent="0.75">
      <c r="A299" s="337"/>
      <c r="B299" s="81" t="s">
        <v>1667</v>
      </c>
      <c r="C299" s="81"/>
      <c r="D299" s="248" t="s">
        <v>1669</v>
      </c>
      <c r="E299" s="86"/>
      <c r="F299" s="87"/>
      <c r="G299" s="87"/>
      <c r="H299" s="87"/>
      <c r="I299" s="87"/>
      <c r="J299" s="97"/>
      <c r="K299" s="87"/>
    </row>
    <row r="300" spans="1:11" ht="79.5" x14ac:dyDescent="0.75">
      <c r="A300" s="292"/>
      <c r="B300" s="81" t="s">
        <v>1668</v>
      </c>
      <c r="C300" s="81"/>
      <c r="D300" s="247"/>
      <c r="E300" s="86"/>
      <c r="F300" s="87"/>
      <c r="G300" s="87"/>
      <c r="H300" s="87"/>
      <c r="I300" s="87"/>
      <c r="J300" s="97"/>
      <c r="K300" s="87"/>
    </row>
    <row r="301" spans="1:11" ht="79.5" x14ac:dyDescent="0.75">
      <c r="A301" s="332" t="s">
        <v>8</v>
      </c>
      <c r="B301" s="81" t="s">
        <v>1576</v>
      </c>
      <c r="C301" s="81" t="s">
        <v>1574</v>
      </c>
      <c r="D301" s="248" t="s">
        <v>1575</v>
      </c>
      <c r="E301" s="86"/>
      <c r="F301" s="87"/>
      <c r="G301" s="87"/>
      <c r="H301" s="87"/>
      <c r="I301" s="87"/>
      <c r="J301" s="97"/>
      <c r="K301" s="87"/>
    </row>
    <row r="302" spans="1:11" ht="79.5" x14ac:dyDescent="0.75">
      <c r="A302" s="287"/>
      <c r="B302" s="81" t="s">
        <v>1566</v>
      </c>
      <c r="C302" s="81"/>
      <c r="D302" s="252"/>
      <c r="E302" s="86"/>
      <c r="F302" s="87"/>
      <c r="G302" s="87"/>
      <c r="H302" s="87"/>
      <c r="I302" s="87"/>
      <c r="J302" s="97"/>
      <c r="K302" s="87"/>
    </row>
    <row r="303" spans="1:11" ht="79.5" x14ac:dyDescent="0.75">
      <c r="A303" s="287"/>
      <c r="B303" s="81" t="s">
        <v>1567</v>
      </c>
      <c r="C303" s="81"/>
      <c r="D303" s="252"/>
      <c r="E303" s="86"/>
      <c r="F303" s="87"/>
      <c r="G303" s="87"/>
      <c r="H303" s="87"/>
      <c r="I303" s="87"/>
      <c r="J303" s="97"/>
      <c r="K303" s="87"/>
    </row>
    <row r="304" spans="1:11" ht="92.75" x14ac:dyDescent="0.75">
      <c r="A304" s="287"/>
      <c r="B304" s="81" t="s">
        <v>1568</v>
      </c>
      <c r="C304" s="81"/>
      <c r="D304" s="252"/>
      <c r="E304" s="86"/>
      <c r="F304" s="87"/>
      <c r="G304" s="87"/>
      <c r="H304" s="87"/>
      <c r="I304" s="87"/>
      <c r="J304" s="97"/>
      <c r="K304" s="87"/>
    </row>
    <row r="305" spans="1:11" ht="66.25" x14ac:dyDescent="0.75">
      <c r="A305" s="287"/>
      <c r="B305" s="81" t="s">
        <v>1569</v>
      </c>
      <c r="C305" s="81"/>
      <c r="D305" s="252"/>
      <c r="E305" s="86"/>
      <c r="F305" s="87"/>
      <c r="G305" s="87"/>
      <c r="H305" s="87"/>
      <c r="I305" s="87"/>
      <c r="J305" s="97"/>
      <c r="K305" s="87"/>
    </row>
    <row r="306" spans="1:11" ht="66.25" x14ac:dyDescent="0.75">
      <c r="A306" s="287"/>
      <c r="B306" s="81" t="s">
        <v>1570</v>
      </c>
      <c r="C306" s="81"/>
      <c r="D306" s="252"/>
      <c r="E306" s="86"/>
      <c r="F306" s="87"/>
      <c r="G306" s="87"/>
      <c r="H306" s="87"/>
      <c r="I306" s="87"/>
      <c r="J306" s="97"/>
      <c r="K306" s="87"/>
    </row>
    <row r="307" spans="1:11" ht="66.25" x14ac:dyDescent="0.75">
      <c r="A307" s="287"/>
      <c r="B307" s="81" t="s">
        <v>1571</v>
      </c>
      <c r="C307" s="81"/>
      <c r="D307" s="252"/>
      <c r="E307" s="86"/>
      <c r="F307" s="87"/>
      <c r="G307" s="87"/>
      <c r="H307" s="87"/>
      <c r="I307" s="87"/>
      <c r="J307" s="97"/>
      <c r="K307" s="87"/>
    </row>
    <row r="308" spans="1:11" ht="79.5" x14ac:dyDescent="0.75">
      <c r="A308" s="287"/>
      <c r="B308" s="81" t="s">
        <v>1572</v>
      </c>
      <c r="C308" s="81"/>
      <c r="D308" s="252"/>
      <c r="E308" s="86"/>
      <c r="F308" s="87"/>
      <c r="G308" s="87"/>
      <c r="H308" s="87"/>
      <c r="I308" s="87"/>
      <c r="J308" s="97"/>
      <c r="K308" s="87"/>
    </row>
    <row r="309" spans="1:11" ht="79.5" x14ac:dyDescent="0.75">
      <c r="A309" s="275"/>
      <c r="B309" s="81" t="s">
        <v>1573</v>
      </c>
      <c r="C309" s="81"/>
      <c r="D309" s="247"/>
      <c r="E309" s="86"/>
      <c r="F309" s="87"/>
      <c r="G309" s="87"/>
      <c r="H309" s="87"/>
      <c r="I309" s="87"/>
      <c r="J309" s="97"/>
      <c r="K309" s="87"/>
    </row>
    <row r="310" spans="1:11" ht="53" x14ac:dyDescent="0.75">
      <c r="A310" s="283" t="s">
        <v>10</v>
      </c>
      <c r="B310" s="81" t="s">
        <v>248</v>
      </c>
      <c r="C310" s="253" t="s">
        <v>1456</v>
      </c>
      <c r="D310" s="257" t="s">
        <v>485</v>
      </c>
      <c r="E310" s="86">
        <v>1427.13</v>
      </c>
      <c r="F310" s="87"/>
      <c r="G310" s="87"/>
      <c r="H310" s="87"/>
      <c r="I310" s="96"/>
      <c r="J310" s="10"/>
      <c r="K310" s="76"/>
    </row>
    <row r="311" spans="1:11" ht="106" x14ac:dyDescent="0.75">
      <c r="A311" s="283"/>
      <c r="B311" s="81" t="s">
        <v>249</v>
      </c>
      <c r="C311" s="253"/>
      <c r="D311" s="257"/>
      <c r="E311" s="86">
        <v>0</v>
      </c>
      <c r="F311" s="87"/>
      <c r="G311" s="87"/>
      <c r="H311" s="87"/>
      <c r="I311" s="87"/>
      <c r="J311" s="87"/>
      <c r="K311" s="87"/>
    </row>
    <row r="312" spans="1:11" ht="15" customHeight="1" x14ac:dyDescent="0.75">
      <c r="A312" s="255" t="s">
        <v>12</v>
      </c>
      <c r="B312" s="248" t="s">
        <v>250</v>
      </c>
      <c r="C312" s="257" t="s">
        <v>612</v>
      </c>
      <c r="D312" s="258" t="s">
        <v>611</v>
      </c>
      <c r="E312" s="291">
        <v>1317.41</v>
      </c>
      <c r="F312" s="338" t="s">
        <v>1583</v>
      </c>
      <c r="G312" s="258" t="s">
        <v>1613</v>
      </c>
      <c r="H312" s="339">
        <v>107.57</v>
      </c>
      <c r="I312" s="96"/>
      <c r="J312" s="74"/>
      <c r="K312" s="76"/>
    </row>
    <row r="313" spans="1:11" ht="84" customHeight="1" x14ac:dyDescent="0.75">
      <c r="A313" s="255"/>
      <c r="B313" s="246"/>
      <c r="C313" s="257"/>
      <c r="D313" s="259"/>
      <c r="E313" s="280"/>
      <c r="F313" s="249"/>
      <c r="G313" s="290"/>
      <c r="H313" s="340"/>
      <c r="I313" s="96"/>
      <c r="J313" s="74"/>
      <c r="K313" s="76"/>
    </row>
    <row r="314" spans="1:11" ht="83" customHeight="1" x14ac:dyDescent="0.75">
      <c r="A314" s="255"/>
      <c r="B314" s="247"/>
      <c r="C314" s="257"/>
      <c r="D314" s="259"/>
      <c r="E314" s="292"/>
      <c r="F314" s="96" t="s">
        <v>1614</v>
      </c>
      <c r="G314" s="290"/>
      <c r="H314" s="162">
        <v>498.34</v>
      </c>
      <c r="I314" s="96"/>
      <c r="J314" s="74"/>
      <c r="K314" s="76"/>
    </row>
    <row r="315" spans="1:11" ht="60" customHeight="1" x14ac:dyDescent="0.75">
      <c r="A315" s="255"/>
      <c r="B315" s="76" t="s">
        <v>1619</v>
      </c>
      <c r="C315" s="257"/>
      <c r="D315" s="260"/>
      <c r="E315" s="102"/>
      <c r="F315" s="96"/>
      <c r="G315" s="290"/>
      <c r="H315" s="162"/>
      <c r="I315" s="96"/>
      <c r="J315" s="74"/>
      <c r="K315" s="76"/>
    </row>
    <row r="316" spans="1:11" ht="55" customHeight="1" x14ac:dyDescent="0.75">
      <c r="A316" s="255"/>
      <c r="B316" s="76" t="s">
        <v>1617</v>
      </c>
      <c r="C316" s="257"/>
      <c r="D316" s="270" t="s">
        <v>1618</v>
      </c>
      <c r="E316" s="102"/>
      <c r="F316" s="96"/>
      <c r="G316" s="290"/>
      <c r="H316" s="162"/>
      <c r="I316" s="96"/>
      <c r="J316" s="74"/>
      <c r="K316" s="76"/>
    </row>
    <row r="317" spans="1:11" ht="40.25" customHeight="1" x14ac:dyDescent="0.75">
      <c r="A317" s="255"/>
      <c r="B317" s="76" t="s">
        <v>1615</v>
      </c>
      <c r="C317" s="257"/>
      <c r="D317" s="344"/>
      <c r="E317" s="102"/>
      <c r="F317" s="96"/>
      <c r="G317" s="290"/>
      <c r="H317" s="162"/>
      <c r="I317" s="96"/>
      <c r="J317" s="74"/>
      <c r="K317" s="76"/>
    </row>
    <row r="318" spans="1:11" ht="40.25" customHeight="1" x14ac:dyDescent="0.75">
      <c r="A318" s="255"/>
      <c r="B318" s="76" t="s">
        <v>1666</v>
      </c>
      <c r="C318" s="257"/>
      <c r="D318" s="344"/>
      <c r="E318" s="102"/>
      <c r="F318" s="96"/>
      <c r="G318" s="290"/>
      <c r="H318" s="162"/>
      <c r="I318" s="96"/>
      <c r="J318" s="74"/>
      <c r="K318" s="76"/>
    </row>
    <row r="319" spans="1:11" ht="39.75" customHeight="1" x14ac:dyDescent="0.75">
      <c r="A319" s="255"/>
      <c r="B319" s="141" t="s">
        <v>1616</v>
      </c>
      <c r="C319" s="257"/>
      <c r="D319" s="344"/>
      <c r="E319" s="74"/>
      <c r="F319" s="150"/>
      <c r="G319" s="293"/>
      <c r="H319" s="97"/>
      <c r="I319" s="87"/>
      <c r="J319" s="87"/>
      <c r="K319" s="87"/>
    </row>
    <row r="320" spans="1:11" ht="132.5" x14ac:dyDescent="0.75">
      <c r="A320" s="80" t="s">
        <v>14</v>
      </c>
      <c r="B320" s="76" t="s">
        <v>1260</v>
      </c>
      <c r="C320" s="109" t="s">
        <v>613</v>
      </c>
      <c r="D320" s="116" t="s">
        <v>562</v>
      </c>
      <c r="E320" s="74">
        <v>391.43</v>
      </c>
      <c r="F320" s="87"/>
      <c r="G320" s="87"/>
      <c r="H320" s="112"/>
      <c r="I320" s="87"/>
      <c r="J320" s="87"/>
      <c r="K320" s="87"/>
    </row>
    <row r="321" spans="1:11" ht="132.5" x14ac:dyDescent="0.75">
      <c r="A321" s="80" t="s">
        <v>16</v>
      </c>
      <c r="B321" s="76" t="s">
        <v>1259</v>
      </c>
      <c r="C321" s="76" t="s">
        <v>614</v>
      </c>
      <c r="D321" s="76" t="s">
        <v>511</v>
      </c>
      <c r="E321" s="74">
        <v>82.47</v>
      </c>
      <c r="F321" s="81" t="s">
        <v>1448</v>
      </c>
      <c r="G321" s="84" t="s">
        <v>1449</v>
      </c>
      <c r="H321" s="86">
        <v>74.66</v>
      </c>
      <c r="I321" s="87"/>
      <c r="J321" s="87"/>
      <c r="K321" s="87"/>
    </row>
    <row r="322" spans="1:11" ht="80" x14ac:dyDescent="0.75">
      <c r="A322" s="115" t="s">
        <v>18</v>
      </c>
      <c r="B322" s="44" t="s">
        <v>251</v>
      </c>
      <c r="C322" s="96" t="s">
        <v>615</v>
      </c>
      <c r="D322" s="258" t="s">
        <v>616</v>
      </c>
      <c r="E322" s="74">
        <v>43.16</v>
      </c>
      <c r="F322" s="87"/>
      <c r="G322" s="87"/>
      <c r="H322" s="97"/>
      <c r="I322" s="87"/>
      <c r="J322" s="87"/>
      <c r="K322" s="87"/>
    </row>
    <row r="323" spans="1:11" ht="119.25" x14ac:dyDescent="0.75">
      <c r="A323" s="332" t="s">
        <v>20</v>
      </c>
      <c r="B323" s="325" t="s">
        <v>252</v>
      </c>
      <c r="C323" s="248" t="s">
        <v>617</v>
      </c>
      <c r="D323" s="290"/>
      <c r="E323" s="274">
        <v>529.21</v>
      </c>
      <c r="F323" s="96" t="s">
        <v>619</v>
      </c>
      <c r="G323" s="96" t="s">
        <v>618</v>
      </c>
      <c r="H323" s="82">
        <v>64.569999999999993</v>
      </c>
      <c r="I323" s="87"/>
      <c r="J323" s="87"/>
      <c r="K323" s="87"/>
    </row>
    <row r="324" spans="1:11" ht="145.75" x14ac:dyDescent="0.75">
      <c r="A324" s="341"/>
      <c r="B324" s="342"/>
      <c r="C324" s="246"/>
      <c r="D324" s="296"/>
      <c r="E324" s="277"/>
      <c r="F324" s="81" t="s">
        <v>620</v>
      </c>
      <c r="G324" s="96" t="s">
        <v>621</v>
      </c>
      <c r="H324" s="82">
        <v>96.48</v>
      </c>
      <c r="I324" s="87"/>
      <c r="J324" s="87"/>
      <c r="K324" s="87"/>
    </row>
    <row r="325" spans="1:11" ht="119.25" x14ac:dyDescent="0.75">
      <c r="A325" s="341"/>
      <c r="B325" s="342"/>
      <c r="C325" s="246"/>
      <c r="D325" s="123"/>
      <c r="E325" s="277"/>
      <c r="F325" s="81" t="s">
        <v>1773</v>
      </c>
      <c r="G325" s="96" t="s">
        <v>507</v>
      </c>
      <c r="H325" s="82">
        <v>3.99</v>
      </c>
      <c r="I325" s="87"/>
      <c r="J325" s="87"/>
      <c r="K325" s="87"/>
    </row>
    <row r="326" spans="1:11" ht="159" x14ac:dyDescent="0.75">
      <c r="A326" s="269"/>
      <c r="B326" s="342"/>
      <c r="C326" s="343"/>
      <c r="D326" s="124"/>
      <c r="E326" s="269"/>
      <c r="F326" s="81" t="s">
        <v>622</v>
      </c>
      <c r="G326" s="84" t="s">
        <v>623</v>
      </c>
      <c r="H326" s="82">
        <v>7.94</v>
      </c>
      <c r="I326" s="87"/>
      <c r="J326" s="87"/>
      <c r="K326" s="87"/>
    </row>
    <row r="327" spans="1:11" ht="92.75" x14ac:dyDescent="0.75">
      <c r="A327" s="1" t="s">
        <v>22</v>
      </c>
      <c r="B327" s="84" t="s">
        <v>2970</v>
      </c>
      <c r="C327" s="81" t="s">
        <v>2971</v>
      </c>
      <c r="D327" s="76" t="s">
        <v>1678</v>
      </c>
      <c r="E327" s="95"/>
      <c r="F327" s="81"/>
      <c r="G327" s="84"/>
      <c r="H327" s="82"/>
      <c r="I327" s="87"/>
      <c r="J327" s="87"/>
      <c r="K327" s="87"/>
    </row>
    <row r="328" spans="1:11" x14ac:dyDescent="0.75">
      <c r="A328" s="263" t="s">
        <v>40</v>
      </c>
      <c r="B328" s="264"/>
      <c r="C328" s="45"/>
      <c r="D328" s="45"/>
      <c r="E328" s="89">
        <f>SUM(E296:E326)</f>
        <v>10127.260000000002</v>
      </c>
      <c r="F328" s="6"/>
      <c r="G328" s="6"/>
      <c r="H328" s="19">
        <f>H312+H321+H323+H324+H325+H326+H314</f>
        <v>853.55</v>
      </c>
      <c r="I328" s="45"/>
      <c r="J328" s="20">
        <v>0</v>
      </c>
      <c r="K328" s="89"/>
    </row>
    <row r="329" spans="1:11" x14ac:dyDescent="0.75">
      <c r="A329" s="273" t="s">
        <v>253</v>
      </c>
      <c r="B329" s="273"/>
      <c r="C329" s="273"/>
      <c r="D329" s="273"/>
      <c r="E329" s="273"/>
      <c r="F329" s="273"/>
      <c r="G329" s="273"/>
      <c r="H329" s="273"/>
      <c r="I329" s="273"/>
      <c r="J329" s="273"/>
      <c r="K329" s="273"/>
    </row>
    <row r="330" spans="1:11" ht="39.75" x14ac:dyDescent="0.75">
      <c r="A330" s="334" t="s">
        <v>6</v>
      </c>
      <c r="B330" s="98" t="s">
        <v>254</v>
      </c>
      <c r="C330" s="335" t="s">
        <v>624</v>
      </c>
      <c r="D330" s="257" t="s">
        <v>485</v>
      </c>
      <c r="E330" s="46">
        <v>3063.88</v>
      </c>
      <c r="F330" s="87"/>
      <c r="G330" s="87"/>
      <c r="H330" s="87"/>
      <c r="I330" s="87"/>
      <c r="J330" s="87"/>
      <c r="K330" s="87"/>
    </row>
    <row r="331" spans="1:11" ht="39.75" x14ac:dyDescent="0.75">
      <c r="A331" s="334"/>
      <c r="B331" s="98" t="s">
        <v>255</v>
      </c>
      <c r="C331" s="335"/>
      <c r="D331" s="257"/>
      <c r="E331" s="46">
        <v>129.46</v>
      </c>
      <c r="F331" s="87"/>
      <c r="G331" s="87"/>
      <c r="H331" s="87"/>
      <c r="I331" s="96"/>
      <c r="J331" s="46"/>
      <c r="K331" s="76"/>
    </row>
    <row r="332" spans="1:11" ht="92.75" x14ac:dyDescent="0.75">
      <c r="A332" s="334"/>
      <c r="B332" s="98" t="s">
        <v>256</v>
      </c>
      <c r="C332" s="335"/>
      <c r="D332" s="257"/>
      <c r="E332" s="46">
        <v>0</v>
      </c>
      <c r="F332" s="87"/>
      <c r="G332" s="87"/>
      <c r="H332" s="87"/>
      <c r="I332" s="87"/>
      <c r="J332" s="87"/>
      <c r="K332" s="87"/>
    </row>
    <row r="333" spans="1:11" ht="53" x14ac:dyDescent="0.75">
      <c r="A333" s="283" t="s">
        <v>8</v>
      </c>
      <c r="B333" s="81" t="s">
        <v>257</v>
      </c>
      <c r="C333" s="253" t="s">
        <v>625</v>
      </c>
      <c r="D333" s="257" t="s">
        <v>485</v>
      </c>
      <c r="E333" s="86">
        <v>662.91</v>
      </c>
      <c r="F333" s="87"/>
      <c r="G333" s="87"/>
      <c r="H333" s="87"/>
      <c r="I333" s="9"/>
      <c r="J333" s="87"/>
      <c r="K333" s="87"/>
    </row>
    <row r="334" spans="1:11" ht="53" x14ac:dyDescent="0.75">
      <c r="A334" s="283"/>
      <c r="B334" s="81" t="s">
        <v>258</v>
      </c>
      <c r="C334" s="253"/>
      <c r="D334" s="257"/>
      <c r="E334" s="86">
        <v>14.89</v>
      </c>
      <c r="F334" s="87"/>
      <c r="G334" s="87"/>
      <c r="H334" s="87"/>
      <c r="I334" s="96"/>
      <c r="J334" s="74"/>
      <c r="K334" s="76"/>
    </row>
    <row r="335" spans="1:11" ht="79.5" x14ac:dyDescent="0.75">
      <c r="A335" s="283"/>
      <c r="B335" s="81" t="s">
        <v>259</v>
      </c>
      <c r="C335" s="253"/>
      <c r="D335" s="257"/>
      <c r="E335" s="86">
        <v>0</v>
      </c>
      <c r="F335" s="87"/>
      <c r="G335" s="87"/>
      <c r="H335" s="87"/>
      <c r="I335" s="87"/>
      <c r="J335" s="87"/>
      <c r="K335" s="87"/>
    </row>
    <row r="336" spans="1:11" ht="66.25" x14ac:dyDescent="0.75">
      <c r="A336" s="79" t="s">
        <v>10</v>
      </c>
      <c r="B336" s="81" t="s">
        <v>260</v>
      </c>
      <c r="C336" s="83" t="s">
        <v>626</v>
      </c>
      <c r="D336" s="83" t="s">
        <v>627</v>
      </c>
      <c r="E336" s="82">
        <v>226.78</v>
      </c>
      <c r="F336" s="87"/>
      <c r="G336" s="87"/>
      <c r="H336" s="87"/>
      <c r="I336" s="87"/>
      <c r="J336" s="87"/>
      <c r="K336" s="87"/>
    </row>
    <row r="337" spans="1:11" ht="212" x14ac:dyDescent="0.75">
      <c r="A337" s="330" t="s">
        <v>12</v>
      </c>
      <c r="B337" s="253" t="s">
        <v>261</v>
      </c>
      <c r="C337" s="331" t="s">
        <v>208</v>
      </c>
      <c r="D337" s="288" t="s">
        <v>535</v>
      </c>
      <c r="E337" s="333">
        <v>361.57</v>
      </c>
      <c r="F337" s="81" t="s">
        <v>628</v>
      </c>
      <c r="G337" s="96" t="s">
        <v>540</v>
      </c>
      <c r="H337" s="82">
        <v>127.22</v>
      </c>
      <c r="I337" s="87"/>
      <c r="J337" s="87"/>
      <c r="K337" s="87"/>
    </row>
    <row r="338" spans="1:11" ht="119.25" x14ac:dyDescent="0.75">
      <c r="A338" s="255"/>
      <c r="B338" s="257"/>
      <c r="C338" s="257"/>
      <c r="D338" s="249"/>
      <c r="E338" s="255"/>
      <c r="F338" s="81" t="s">
        <v>629</v>
      </c>
      <c r="G338" s="96" t="s">
        <v>507</v>
      </c>
      <c r="H338" s="82">
        <v>14.62</v>
      </c>
      <c r="I338" s="87"/>
      <c r="J338" s="87"/>
      <c r="K338" s="87"/>
    </row>
    <row r="339" spans="1:11" ht="132.5" x14ac:dyDescent="0.75">
      <c r="A339" s="79" t="s">
        <v>18</v>
      </c>
      <c r="B339" s="81" t="s">
        <v>262</v>
      </c>
      <c r="C339" s="83" t="s">
        <v>905</v>
      </c>
      <c r="D339" s="116" t="s">
        <v>562</v>
      </c>
      <c r="E339" s="82">
        <v>211.18</v>
      </c>
      <c r="F339" s="81"/>
      <c r="G339" s="81"/>
      <c r="H339" s="82"/>
      <c r="I339" s="87"/>
      <c r="J339" s="87"/>
      <c r="K339" s="87"/>
    </row>
    <row r="340" spans="1:11" ht="66.25" x14ac:dyDescent="0.75">
      <c r="A340" s="255" t="s">
        <v>20</v>
      </c>
      <c r="B340" s="36" t="s">
        <v>263</v>
      </c>
      <c r="C340" s="248" t="s">
        <v>630</v>
      </c>
      <c r="D340" s="288" t="s">
        <v>489</v>
      </c>
      <c r="E340" s="114"/>
      <c r="F340" s="114"/>
      <c r="G340" s="114"/>
      <c r="H340" s="114"/>
      <c r="I340" s="270" t="s">
        <v>632</v>
      </c>
      <c r="J340" s="155"/>
      <c r="K340" s="253" t="s">
        <v>631</v>
      </c>
    </row>
    <row r="341" spans="1:11" ht="66.75" x14ac:dyDescent="0.75">
      <c r="A341" s="255"/>
      <c r="B341" s="71" t="s">
        <v>264</v>
      </c>
      <c r="C341" s="246"/>
      <c r="D341" s="246"/>
      <c r="E341" s="114"/>
      <c r="F341" s="114"/>
      <c r="G341" s="114"/>
      <c r="H341" s="114"/>
      <c r="I341" s="270"/>
      <c r="J341" s="155"/>
      <c r="K341" s="257"/>
    </row>
    <row r="342" spans="1:11" ht="79.5" x14ac:dyDescent="0.75">
      <c r="A342" s="255"/>
      <c r="B342" s="24" t="s">
        <v>265</v>
      </c>
      <c r="C342" s="246"/>
      <c r="D342" s="246"/>
      <c r="E342" s="82">
        <v>12.37</v>
      </c>
      <c r="F342" s="114"/>
      <c r="G342" s="114"/>
      <c r="H342" s="114"/>
      <c r="I342" s="270"/>
      <c r="J342" s="47">
        <v>12.37</v>
      </c>
      <c r="K342" s="257"/>
    </row>
    <row r="343" spans="1:11" ht="66.75" x14ac:dyDescent="0.75">
      <c r="A343" s="255"/>
      <c r="B343" s="71" t="s">
        <v>266</v>
      </c>
      <c r="C343" s="249"/>
      <c r="D343" s="246"/>
      <c r="E343" s="82">
        <v>12.37</v>
      </c>
      <c r="F343" s="114"/>
      <c r="G343" s="114"/>
      <c r="H343" s="114"/>
      <c r="I343" s="270"/>
      <c r="J343" s="47">
        <v>12.37</v>
      </c>
      <c r="K343" s="257"/>
    </row>
    <row r="344" spans="1:11" ht="40.25" x14ac:dyDescent="0.75">
      <c r="A344" s="255"/>
      <c r="B344" s="118" t="s">
        <v>633</v>
      </c>
      <c r="C344" s="77"/>
      <c r="D344" s="249"/>
      <c r="E344" s="82">
        <v>17</v>
      </c>
      <c r="F344" s="114"/>
      <c r="G344" s="114"/>
      <c r="H344" s="114"/>
      <c r="I344" s="96"/>
      <c r="J344" s="47"/>
      <c r="K344" s="76"/>
    </row>
    <row r="345" spans="1:11" ht="92.75" x14ac:dyDescent="0.75">
      <c r="A345" s="291" t="s">
        <v>22</v>
      </c>
      <c r="B345" s="81" t="s">
        <v>1290</v>
      </c>
      <c r="C345" s="288" t="s">
        <v>1291</v>
      </c>
      <c r="D345" s="258" t="s">
        <v>1292</v>
      </c>
      <c r="E345" s="82">
        <v>2005.11</v>
      </c>
      <c r="F345" s="114"/>
      <c r="G345" s="114"/>
      <c r="H345" s="114"/>
      <c r="I345" s="96"/>
      <c r="J345" s="47"/>
      <c r="K345" s="76"/>
    </row>
    <row r="346" spans="1:11" ht="53" x14ac:dyDescent="0.75">
      <c r="A346" s="281"/>
      <c r="B346" s="81" t="s">
        <v>1293</v>
      </c>
      <c r="C346" s="246"/>
      <c r="D346" s="290"/>
      <c r="E346" s="82">
        <v>3</v>
      </c>
      <c r="F346" s="114"/>
      <c r="G346" s="114"/>
      <c r="H346" s="114"/>
      <c r="I346" s="96"/>
      <c r="J346" s="47"/>
      <c r="K346" s="76"/>
    </row>
    <row r="347" spans="1:11" ht="53" x14ac:dyDescent="0.75">
      <c r="A347" s="156" t="s">
        <v>23</v>
      </c>
      <c r="B347" s="81" t="s">
        <v>1294</v>
      </c>
      <c r="C347" s="249"/>
      <c r="D347" s="285"/>
      <c r="E347" s="82">
        <v>92.17</v>
      </c>
      <c r="F347" s="114"/>
      <c r="G347" s="114"/>
      <c r="H347" s="114"/>
      <c r="I347" s="96"/>
      <c r="J347" s="47"/>
      <c r="K347" s="76"/>
    </row>
    <row r="348" spans="1:11" x14ac:dyDescent="0.75">
      <c r="A348" s="345" t="s">
        <v>40</v>
      </c>
      <c r="B348" s="346"/>
      <c r="C348" s="157"/>
      <c r="D348" s="157"/>
      <c r="E348" s="158">
        <f>E330+E331+E333+E334+E336+E337+E339+E342+E343+E344+E345+E346+E347</f>
        <v>6812.69</v>
      </c>
      <c r="F348" s="157"/>
      <c r="G348" s="157"/>
      <c r="H348" s="158">
        <f>H337+H338</f>
        <v>141.84</v>
      </c>
      <c r="I348" s="48"/>
      <c r="J348" s="49">
        <f>J343+J342</f>
        <v>24.74</v>
      </c>
      <c r="K348" s="104"/>
    </row>
    <row r="349" spans="1:11" x14ac:dyDescent="0.75">
      <c r="A349" s="347" t="s">
        <v>267</v>
      </c>
      <c r="B349" s="347"/>
      <c r="C349" s="347"/>
      <c r="D349" s="347"/>
      <c r="E349" s="347"/>
      <c r="F349" s="347"/>
      <c r="G349" s="347"/>
      <c r="H349" s="347"/>
      <c r="I349" s="347"/>
      <c r="J349" s="347"/>
      <c r="K349" s="347"/>
    </row>
    <row r="350" spans="1:11" ht="39.75" x14ac:dyDescent="0.75">
      <c r="A350" s="255" t="s">
        <v>6</v>
      </c>
      <c r="B350" s="81" t="s">
        <v>268</v>
      </c>
      <c r="C350" s="253" t="s">
        <v>635</v>
      </c>
      <c r="D350" s="258" t="s">
        <v>1447</v>
      </c>
      <c r="E350" s="86">
        <v>787.09</v>
      </c>
      <c r="F350" s="114"/>
      <c r="G350" s="114"/>
      <c r="H350" s="114"/>
      <c r="I350" s="114"/>
      <c r="J350" s="114"/>
      <c r="K350" s="114"/>
    </row>
    <row r="351" spans="1:11" ht="53" x14ac:dyDescent="0.75">
      <c r="A351" s="255"/>
      <c r="B351" s="81" t="s">
        <v>1429</v>
      </c>
      <c r="C351" s="253"/>
      <c r="D351" s="290"/>
      <c r="E351" s="86"/>
      <c r="F351" s="114"/>
      <c r="G351" s="114"/>
      <c r="H351" s="114"/>
      <c r="I351" s="114"/>
      <c r="J351" s="114"/>
      <c r="K351" s="114"/>
    </row>
    <row r="352" spans="1:11" ht="39.75" x14ac:dyDescent="0.75">
      <c r="A352" s="255"/>
      <c r="B352" s="81" t="s">
        <v>1430</v>
      </c>
      <c r="C352" s="253"/>
      <c r="D352" s="290"/>
      <c r="E352" s="86"/>
      <c r="F352" s="114"/>
      <c r="G352" s="114"/>
      <c r="H352" s="114"/>
      <c r="I352" s="114"/>
      <c r="J352" s="114"/>
      <c r="K352" s="114"/>
    </row>
    <row r="353" spans="1:11" ht="39.75" x14ac:dyDescent="0.75">
      <c r="A353" s="255"/>
      <c r="B353" s="81" t="s">
        <v>1431</v>
      </c>
      <c r="C353" s="253"/>
      <c r="D353" s="290"/>
      <c r="E353" s="86"/>
      <c r="F353" s="114"/>
      <c r="G353" s="114"/>
      <c r="H353" s="114"/>
      <c r="I353" s="114"/>
      <c r="J353" s="114"/>
      <c r="K353" s="114"/>
    </row>
    <row r="354" spans="1:11" ht="39.75" x14ac:dyDescent="0.75">
      <c r="A354" s="255"/>
      <c r="B354" s="81" t="s">
        <v>1432</v>
      </c>
      <c r="C354" s="253"/>
      <c r="D354" s="290"/>
      <c r="E354" s="86"/>
      <c r="F354" s="114"/>
      <c r="G354" s="114"/>
      <c r="H354" s="114"/>
      <c r="I354" s="114"/>
      <c r="J354" s="114"/>
      <c r="K354" s="114"/>
    </row>
    <row r="355" spans="1:11" ht="39.75" x14ac:dyDescent="0.75">
      <c r="A355" s="255"/>
      <c r="B355" s="81" t="s">
        <v>1433</v>
      </c>
      <c r="C355" s="253"/>
      <c r="D355" s="290"/>
      <c r="E355" s="86"/>
      <c r="F355" s="114"/>
      <c r="G355" s="114"/>
      <c r="H355" s="114"/>
      <c r="I355" s="114"/>
      <c r="J355" s="114"/>
      <c r="K355" s="114"/>
    </row>
    <row r="356" spans="1:11" ht="39.75" x14ac:dyDescent="0.75">
      <c r="A356" s="255"/>
      <c r="B356" s="81" t="s">
        <v>1434</v>
      </c>
      <c r="C356" s="253"/>
      <c r="D356" s="290"/>
      <c r="E356" s="86"/>
      <c r="F356" s="114"/>
      <c r="G356" s="114"/>
      <c r="H356" s="114"/>
      <c r="I356" s="114"/>
      <c r="J356" s="114"/>
      <c r="K356" s="114"/>
    </row>
    <row r="357" spans="1:11" ht="39.75" x14ac:dyDescent="0.75">
      <c r="A357" s="255"/>
      <c r="B357" s="81" t="s">
        <v>1435</v>
      </c>
      <c r="C357" s="253"/>
      <c r="D357" s="290"/>
      <c r="E357" s="86"/>
      <c r="F357" s="114"/>
      <c r="G357" s="114"/>
      <c r="H357" s="114"/>
      <c r="I357" s="114"/>
      <c r="J357" s="114"/>
      <c r="K357" s="114"/>
    </row>
    <row r="358" spans="1:11" ht="39.75" x14ac:dyDescent="0.75">
      <c r="A358" s="255"/>
      <c r="B358" s="81" t="s">
        <v>1436</v>
      </c>
      <c r="C358" s="253"/>
      <c r="D358" s="290"/>
      <c r="E358" s="86"/>
      <c r="F358" s="114"/>
      <c r="G358" s="114"/>
      <c r="H358" s="114"/>
      <c r="I358" s="114"/>
      <c r="J358" s="114"/>
      <c r="K358" s="114"/>
    </row>
    <row r="359" spans="1:11" ht="39.75" x14ac:dyDescent="0.75">
      <c r="A359" s="255"/>
      <c r="B359" s="81" t="s">
        <v>1437</v>
      </c>
      <c r="C359" s="253"/>
      <c r="D359" s="290"/>
      <c r="E359" s="86"/>
      <c r="F359" s="114"/>
      <c r="G359" s="114"/>
      <c r="H359" s="114"/>
      <c r="I359" s="114"/>
      <c r="J359" s="114"/>
      <c r="K359" s="114"/>
    </row>
    <row r="360" spans="1:11" ht="40.25" x14ac:dyDescent="0.75">
      <c r="A360" s="255"/>
      <c r="B360" s="118" t="s">
        <v>1438</v>
      </c>
      <c r="C360" s="253"/>
      <c r="D360" s="290"/>
      <c r="E360" s="86"/>
      <c r="F360" s="114"/>
      <c r="G360" s="114"/>
      <c r="H360" s="114"/>
      <c r="I360" s="114"/>
      <c r="J360" s="114"/>
      <c r="K360" s="114"/>
    </row>
    <row r="361" spans="1:11" ht="39.75" x14ac:dyDescent="0.75">
      <c r="A361" s="255"/>
      <c r="B361" s="81" t="s">
        <v>1439</v>
      </c>
      <c r="C361" s="253"/>
      <c r="D361" s="290"/>
      <c r="E361" s="86"/>
      <c r="F361" s="114"/>
      <c r="G361" s="114"/>
      <c r="H361" s="114"/>
      <c r="I361" s="114"/>
      <c r="J361" s="114"/>
      <c r="K361" s="114"/>
    </row>
    <row r="362" spans="1:11" ht="39.75" x14ac:dyDescent="0.75">
      <c r="A362" s="255"/>
      <c r="B362" s="81" t="s">
        <v>1440</v>
      </c>
      <c r="C362" s="253"/>
      <c r="D362" s="290"/>
      <c r="E362" s="86"/>
      <c r="F362" s="114"/>
      <c r="G362" s="114"/>
      <c r="H362" s="114"/>
      <c r="I362" s="114"/>
      <c r="J362" s="114"/>
      <c r="K362" s="114"/>
    </row>
    <row r="363" spans="1:11" ht="53" x14ac:dyDescent="0.75">
      <c r="A363" s="255"/>
      <c r="B363" s="81" t="s">
        <v>1441</v>
      </c>
      <c r="C363" s="253"/>
      <c r="D363" s="290"/>
      <c r="E363" s="86"/>
      <c r="F363" s="114"/>
      <c r="G363" s="114"/>
      <c r="H363" s="114"/>
      <c r="I363" s="114"/>
      <c r="J363" s="114"/>
      <c r="K363" s="114"/>
    </row>
    <row r="364" spans="1:11" ht="53.5" x14ac:dyDescent="0.75">
      <c r="A364" s="255"/>
      <c r="B364" s="118" t="s">
        <v>1442</v>
      </c>
      <c r="C364" s="253"/>
      <c r="D364" s="290"/>
      <c r="E364" s="86"/>
      <c r="F364" s="114"/>
      <c r="G364" s="114"/>
      <c r="H364" s="114"/>
      <c r="I364" s="114"/>
      <c r="J364" s="114"/>
      <c r="K364" s="114"/>
    </row>
    <row r="365" spans="1:11" ht="53" x14ac:dyDescent="0.75">
      <c r="A365" s="255"/>
      <c r="B365" s="81" t="s">
        <v>1443</v>
      </c>
      <c r="C365" s="253"/>
      <c r="D365" s="290"/>
      <c r="E365" s="86"/>
      <c r="F365" s="114"/>
      <c r="G365" s="114"/>
      <c r="H365" s="114"/>
      <c r="I365" s="114"/>
      <c r="J365" s="114"/>
      <c r="K365" s="114"/>
    </row>
    <row r="366" spans="1:11" ht="53" x14ac:dyDescent="0.75">
      <c r="A366" s="255"/>
      <c r="B366" s="81" t="s">
        <v>1444</v>
      </c>
      <c r="C366" s="253"/>
      <c r="D366" s="290"/>
      <c r="E366" s="86"/>
      <c r="F366" s="114"/>
      <c r="G366" s="114"/>
      <c r="H366" s="114"/>
      <c r="I366" s="114"/>
      <c r="J366" s="114"/>
      <c r="K366" s="114"/>
    </row>
    <row r="367" spans="1:11" ht="53.5" x14ac:dyDescent="0.75">
      <c r="A367" s="255"/>
      <c r="B367" s="118" t="s">
        <v>1445</v>
      </c>
      <c r="C367" s="253"/>
      <c r="D367" s="290"/>
      <c r="E367" s="86"/>
      <c r="F367" s="114"/>
      <c r="G367" s="114"/>
      <c r="H367" s="114"/>
      <c r="I367" s="114"/>
      <c r="J367" s="114"/>
      <c r="K367" s="114"/>
    </row>
    <row r="368" spans="1:11" ht="53" x14ac:dyDescent="0.75">
      <c r="A368" s="255"/>
      <c r="B368" s="81" t="s">
        <v>1446</v>
      </c>
      <c r="C368" s="253"/>
      <c r="D368" s="285"/>
      <c r="E368" s="86"/>
      <c r="F368" s="114"/>
      <c r="G368" s="114"/>
      <c r="H368" s="114"/>
      <c r="I368" s="114"/>
      <c r="J368" s="114"/>
      <c r="K368" s="114"/>
    </row>
    <row r="369" spans="1:11" ht="79.5" x14ac:dyDescent="0.75">
      <c r="A369" s="261" t="s">
        <v>8</v>
      </c>
      <c r="B369" s="81" t="s">
        <v>269</v>
      </c>
      <c r="C369" s="253" t="s">
        <v>636</v>
      </c>
      <c r="D369" s="245" t="s">
        <v>485</v>
      </c>
      <c r="E369" s="86">
        <v>4939.68</v>
      </c>
      <c r="F369" s="87"/>
      <c r="G369" s="87"/>
      <c r="H369" s="87"/>
      <c r="I369" s="87"/>
      <c r="J369" s="87"/>
      <c r="K369" s="87"/>
    </row>
    <row r="370" spans="1:11" ht="53" x14ac:dyDescent="0.75">
      <c r="A370" s="261"/>
      <c r="B370" s="81" t="s">
        <v>270</v>
      </c>
      <c r="C370" s="253"/>
      <c r="D370" s="249"/>
      <c r="E370" s="86"/>
      <c r="F370" s="87"/>
      <c r="G370" s="87"/>
      <c r="H370" s="87"/>
      <c r="I370" s="87"/>
      <c r="J370" s="87"/>
      <c r="K370" s="87"/>
    </row>
    <row r="371" spans="1:11" ht="92.75" x14ac:dyDescent="0.75">
      <c r="A371" s="74" t="s">
        <v>10</v>
      </c>
      <c r="B371" s="81" t="s">
        <v>271</v>
      </c>
      <c r="C371" s="81" t="s">
        <v>637</v>
      </c>
      <c r="D371" s="96" t="s">
        <v>634</v>
      </c>
      <c r="E371" s="86"/>
      <c r="F371" s="87"/>
      <c r="G371" s="87"/>
      <c r="H371" s="87"/>
      <c r="I371" s="81" t="s">
        <v>1243</v>
      </c>
      <c r="J371" s="74" t="s">
        <v>272</v>
      </c>
      <c r="K371" s="14" t="s">
        <v>1215</v>
      </c>
    </row>
    <row r="372" spans="1:11" ht="132.5" x14ac:dyDescent="0.75">
      <c r="A372" s="274" t="s">
        <v>12</v>
      </c>
      <c r="B372" s="245" t="s">
        <v>273</v>
      </c>
      <c r="C372" s="245" t="s">
        <v>208</v>
      </c>
      <c r="D372" s="245" t="s">
        <v>535</v>
      </c>
      <c r="E372" s="279">
        <v>1580.78</v>
      </c>
      <c r="F372" s="83" t="s">
        <v>3019</v>
      </c>
      <c r="G372" s="96" t="s">
        <v>3020</v>
      </c>
      <c r="H372" s="79">
        <v>400.84</v>
      </c>
      <c r="I372" s="81" t="s">
        <v>644</v>
      </c>
      <c r="J372" s="82">
        <v>4.75</v>
      </c>
      <c r="K372" s="14" t="s">
        <v>643</v>
      </c>
    </row>
    <row r="373" spans="1:11" ht="119.25" x14ac:dyDescent="0.75">
      <c r="A373" s="277"/>
      <c r="B373" s="246"/>
      <c r="C373" s="246"/>
      <c r="D373" s="246"/>
      <c r="E373" s="280"/>
      <c r="F373" s="81" t="s">
        <v>638</v>
      </c>
      <c r="G373" s="96" t="s">
        <v>507</v>
      </c>
      <c r="H373" s="82">
        <v>6.82</v>
      </c>
      <c r="I373" s="81" t="s">
        <v>1192</v>
      </c>
      <c r="J373" s="82">
        <v>11.34</v>
      </c>
      <c r="K373" s="76" t="s">
        <v>1128</v>
      </c>
    </row>
    <row r="374" spans="1:11" ht="159" x14ac:dyDescent="0.75">
      <c r="A374" s="277"/>
      <c r="B374" s="246"/>
      <c r="C374" s="246"/>
      <c r="D374" s="246"/>
      <c r="E374" s="280"/>
      <c r="F374" s="81"/>
      <c r="G374" s="96"/>
      <c r="H374" s="82"/>
      <c r="I374" s="81" t="s">
        <v>1193</v>
      </c>
      <c r="J374" s="82">
        <v>34.69</v>
      </c>
      <c r="K374" s="14" t="s">
        <v>631</v>
      </c>
    </row>
    <row r="375" spans="1:11" ht="132.5" x14ac:dyDescent="0.75">
      <c r="A375" s="277"/>
      <c r="B375" s="246"/>
      <c r="C375" s="246"/>
      <c r="D375" s="246"/>
      <c r="E375" s="280"/>
      <c r="F375" s="81" t="s">
        <v>639</v>
      </c>
      <c r="G375" s="116" t="s">
        <v>640</v>
      </c>
      <c r="H375" s="82">
        <v>24.21</v>
      </c>
      <c r="I375" s="81" t="s">
        <v>1745</v>
      </c>
      <c r="J375" s="82">
        <v>14.7</v>
      </c>
      <c r="K375" s="14" t="s">
        <v>645</v>
      </c>
    </row>
    <row r="376" spans="1:11" ht="159" x14ac:dyDescent="0.75">
      <c r="A376" s="277"/>
      <c r="B376" s="246"/>
      <c r="C376" s="246"/>
      <c r="D376" s="246"/>
      <c r="E376" s="280"/>
      <c r="F376" s="81" t="s">
        <v>1377</v>
      </c>
      <c r="G376" s="96" t="s">
        <v>1378</v>
      </c>
      <c r="H376" s="82">
        <v>137.79</v>
      </c>
      <c r="I376" s="81" t="s">
        <v>1256</v>
      </c>
      <c r="J376" s="82">
        <v>90.11</v>
      </c>
      <c r="K376" s="14" t="s">
        <v>646</v>
      </c>
    </row>
    <row r="377" spans="1:11" ht="159" x14ac:dyDescent="0.75">
      <c r="A377" s="277"/>
      <c r="B377" s="246"/>
      <c r="C377" s="246"/>
      <c r="D377" s="246"/>
      <c r="E377" s="280"/>
      <c r="F377" s="81" t="s">
        <v>1209</v>
      </c>
      <c r="G377" s="116" t="s">
        <v>642</v>
      </c>
      <c r="H377" s="82">
        <v>4.29</v>
      </c>
      <c r="I377" s="81" t="s">
        <v>1504</v>
      </c>
      <c r="J377" s="82">
        <v>15.43</v>
      </c>
      <c r="K377" s="96" t="s">
        <v>1505</v>
      </c>
    </row>
    <row r="378" spans="1:11" ht="132.5" x14ac:dyDescent="0.75">
      <c r="A378" s="277"/>
      <c r="B378" s="246"/>
      <c r="C378" s="246"/>
      <c r="D378" s="246"/>
      <c r="E378" s="280"/>
      <c r="F378" s="81" t="s">
        <v>1210</v>
      </c>
      <c r="G378" s="96" t="s">
        <v>641</v>
      </c>
      <c r="H378" s="82">
        <v>32.869999999999997</v>
      </c>
      <c r="I378" s="81" t="s">
        <v>928</v>
      </c>
      <c r="J378" s="82">
        <v>26.79</v>
      </c>
      <c r="K378" s="72" t="s">
        <v>647</v>
      </c>
    </row>
    <row r="379" spans="1:11" ht="106" x14ac:dyDescent="0.75">
      <c r="A379" s="277"/>
      <c r="B379" s="246"/>
      <c r="C379" s="246"/>
      <c r="D379" s="246"/>
      <c r="E379" s="280"/>
      <c r="F379" s="81"/>
      <c r="G379" s="81"/>
      <c r="H379" s="82"/>
      <c r="I379" s="81" t="s">
        <v>1501</v>
      </c>
      <c r="J379" s="82">
        <v>18.86</v>
      </c>
      <c r="K379" s="72" t="s">
        <v>647</v>
      </c>
    </row>
    <row r="380" spans="1:11" ht="119.25" x14ac:dyDescent="0.75">
      <c r="A380" s="93"/>
      <c r="B380" s="77"/>
      <c r="C380" s="77"/>
      <c r="D380" s="246"/>
      <c r="E380" s="102"/>
      <c r="F380" s="81"/>
      <c r="G380" s="81"/>
      <c r="H380" s="82"/>
      <c r="I380" s="81" t="s">
        <v>926</v>
      </c>
      <c r="J380" s="82">
        <v>14.33</v>
      </c>
      <c r="K380" s="76" t="s">
        <v>648</v>
      </c>
    </row>
    <row r="381" spans="1:11" ht="119.25" x14ac:dyDescent="0.75">
      <c r="A381" s="93"/>
      <c r="B381" s="77"/>
      <c r="C381" s="77"/>
      <c r="D381" s="246"/>
      <c r="E381" s="102"/>
      <c r="F381" s="81"/>
      <c r="G381" s="81"/>
      <c r="H381" s="82"/>
      <c r="I381" s="81" t="s">
        <v>927</v>
      </c>
      <c r="J381" s="82">
        <v>43.72</v>
      </c>
      <c r="K381" s="76" t="s">
        <v>648</v>
      </c>
    </row>
    <row r="382" spans="1:11" ht="92.75" x14ac:dyDescent="0.75">
      <c r="A382" s="261" t="s">
        <v>14</v>
      </c>
      <c r="B382" s="253" t="s">
        <v>274</v>
      </c>
      <c r="C382" s="253" t="s">
        <v>242</v>
      </c>
      <c r="D382" s="246"/>
      <c r="E382" s="283">
        <v>2</v>
      </c>
      <c r="F382" s="87"/>
      <c r="G382" s="87"/>
      <c r="H382" s="97"/>
      <c r="I382" s="81" t="s">
        <v>1132</v>
      </c>
      <c r="J382" s="74" t="s">
        <v>275</v>
      </c>
      <c r="K382" s="14" t="s">
        <v>649</v>
      </c>
    </row>
    <row r="383" spans="1:11" ht="79.5" x14ac:dyDescent="0.75">
      <c r="A383" s="261"/>
      <c r="B383" s="257"/>
      <c r="C383" s="257"/>
      <c r="D383" s="246"/>
      <c r="E383" s="255"/>
      <c r="F383" s="87"/>
      <c r="G383" s="87"/>
      <c r="H383" s="97"/>
      <c r="I383" s="81" t="s">
        <v>1220</v>
      </c>
      <c r="J383" s="74" t="s">
        <v>276</v>
      </c>
      <c r="K383" s="14" t="s">
        <v>1215</v>
      </c>
    </row>
    <row r="384" spans="1:11" ht="92.75" x14ac:dyDescent="0.75">
      <c r="A384" s="261"/>
      <c r="B384" s="257"/>
      <c r="C384" s="257"/>
      <c r="D384" s="246"/>
      <c r="E384" s="255"/>
      <c r="F384" s="87"/>
      <c r="G384" s="87"/>
      <c r="H384" s="97"/>
      <c r="I384" s="81" t="s">
        <v>1257</v>
      </c>
      <c r="J384" s="74" t="s">
        <v>277</v>
      </c>
      <c r="K384" s="14" t="s">
        <v>631</v>
      </c>
    </row>
    <row r="385" spans="1:11" ht="79.5" x14ac:dyDescent="0.75">
      <c r="A385" s="261"/>
      <c r="B385" s="257"/>
      <c r="C385" s="257"/>
      <c r="D385" s="246"/>
      <c r="E385" s="255"/>
      <c r="F385" s="87"/>
      <c r="G385" s="87"/>
      <c r="H385" s="97"/>
      <c r="I385" s="81" t="s">
        <v>1221</v>
      </c>
      <c r="J385" s="74" t="s">
        <v>278</v>
      </c>
      <c r="K385" s="14" t="s">
        <v>650</v>
      </c>
    </row>
    <row r="386" spans="1:11" ht="39.75" x14ac:dyDescent="0.75">
      <c r="A386" s="261" t="s">
        <v>16</v>
      </c>
      <c r="B386" s="81" t="s">
        <v>279</v>
      </c>
      <c r="C386" s="81" t="s">
        <v>208</v>
      </c>
      <c r="D386" s="246"/>
      <c r="E386" s="86">
        <v>54.72</v>
      </c>
      <c r="F386" s="87"/>
      <c r="G386" s="87"/>
      <c r="H386" s="97"/>
      <c r="I386" s="87"/>
      <c r="J386" s="97"/>
      <c r="K386" s="87"/>
    </row>
    <row r="387" spans="1:11" ht="39.75" x14ac:dyDescent="0.75">
      <c r="A387" s="261"/>
      <c r="B387" s="81" t="s">
        <v>280</v>
      </c>
      <c r="C387" s="81" t="s">
        <v>208</v>
      </c>
      <c r="D387" s="246"/>
      <c r="E387" s="86">
        <v>79.959999999999994</v>
      </c>
      <c r="F387" s="87"/>
      <c r="G387" s="87"/>
      <c r="H387" s="87"/>
      <c r="I387" s="87"/>
      <c r="J387" s="87"/>
      <c r="K387" s="87"/>
    </row>
    <row r="388" spans="1:11" ht="39.75" x14ac:dyDescent="0.75">
      <c r="A388" s="261"/>
      <c r="B388" s="81" t="s">
        <v>1761</v>
      </c>
      <c r="C388" s="81" t="s">
        <v>208</v>
      </c>
      <c r="D388" s="249"/>
      <c r="E388" s="86">
        <v>45.89</v>
      </c>
      <c r="F388" s="87"/>
      <c r="G388" s="87"/>
      <c r="H388" s="87"/>
      <c r="I388" s="87"/>
      <c r="J388" s="87"/>
      <c r="K388" s="87"/>
    </row>
    <row r="389" spans="1:11" ht="106" x14ac:dyDescent="0.75">
      <c r="A389" s="274" t="s">
        <v>18</v>
      </c>
      <c r="B389" s="81" t="s">
        <v>281</v>
      </c>
      <c r="C389" s="96" t="s">
        <v>1746</v>
      </c>
      <c r="D389" s="76" t="s">
        <v>1747</v>
      </c>
      <c r="E389" s="107">
        <v>238</v>
      </c>
      <c r="F389" s="96"/>
      <c r="G389" s="96"/>
      <c r="H389" s="50"/>
      <c r="I389" s="87"/>
      <c r="J389" s="87"/>
      <c r="K389" s="87"/>
    </row>
    <row r="390" spans="1:11" ht="39.75" x14ac:dyDescent="0.75">
      <c r="A390" s="278"/>
      <c r="B390" s="81" t="s">
        <v>282</v>
      </c>
      <c r="C390" s="87"/>
      <c r="D390" s="87"/>
      <c r="E390" s="87"/>
      <c r="F390" s="96"/>
      <c r="G390" s="96"/>
      <c r="H390" s="40"/>
      <c r="I390" s="87"/>
      <c r="J390" s="87"/>
      <c r="K390" s="87"/>
    </row>
    <row r="391" spans="1:11" x14ac:dyDescent="0.75">
      <c r="A391" s="263" t="s">
        <v>40</v>
      </c>
      <c r="B391" s="264"/>
      <c r="C391" s="89"/>
      <c r="D391" s="89"/>
      <c r="E391" s="20">
        <f>E350+E369+E372+E382+E386+E387+E388+E389</f>
        <v>7728.1200000000008</v>
      </c>
      <c r="F391" s="104"/>
      <c r="G391" s="104"/>
      <c r="H391" s="51">
        <f>H372+H373+H375+H376+H377+H378</f>
        <v>606.81999999999994</v>
      </c>
      <c r="I391" s="89"/>
      <c r="J391" s="20">
        <f>J373+J374+J375+J376+J372+J378+J379+J380+J381+J377</f>
        <v>274.72000000000003</v>
      </c>
      <c r="K391" s="89"/>
    </row>
    <row r="392" spans="1:11" x14ac:dyDescent="0.75">
      <c r="A392" s="265" t="s">
        <v>283</v>
      </c>
      <c r="B392" s="265"/>
      <c r="C392" s="265"/>
      <c r="D392" s="265"/>
      <c r="E392" s="265"/>
      <c r="F392" s="265"/>
      <c r="G392" s="265"/>
      <c r="H392" s="265"/>
      <c r="I392" s="265"/>
      <c r="J392" s="265"/>
      <c r="K392" s="265"/>
    </row>
    <row r="393" spans="1:11" ht="132.5" x14ac:dyDescent="0.75">
      <c r="A393" s="283" t="s">
        <v>6</v>
      </c>
      <c r="B393" s="253" t="s">
        <v>284</v>
      </c>
      <c r="C393" s="81" t="s">
        <v>651</v>
      </c>
      <c r="D393" s="81" t="s">
        <v>485</v>
      </c>
      <c r="E393" s="99">
        <v>1318.65</v>
      </c>
      <c r="F393" s="111" t="s">
        <v>652</v>
      </c>
      <c r="G393" s="96" t="s">
        <v>742</v>
      </c>
      <c r="H393" s="74">
        <v>56.31</v>
      </c>
      <c r="I393" s="87"/>
      <c r="J393" s="87"/>
      <c r="K393" s="87"/>
    </row>
    <row r="394" spans="1:11" ht="132.5" x14ac:dyDescent="0.75">
      <c r="A394" s="283"/>
      <c r="B394" s="257"/>
      <c r="C394" s="111" t="s">
        <v>653</v>
      </c>
      <c r="D394" s="117" t="s">
        <v>568</v>
      </c>
      <c r="E394" s="82">
        <v>59.96</v>
      </c>
      <c r="F394" s="87"/>
      <c r="G394" s="87"/>
      <c r="H394" s="87"/>
      <c r="I394" s="87"/>
      <c r="J394" s="87"/>
      <c r="K394" s="87"/>
    </row>
    <row r="395" spans="1:11" ht="119.25" x14ac:dyDescent="0.75">
      <c r="A395" s="283"/>
      <c r="B395" s="81" t="s">
        <v>285</v>
      </c>
      <c r="C395" s="81" t="s">
        <v>654</v>
      </c>
      <c r="D395" s="81" t="s">
        <v>485</v>
      </c>
      <c r="E395" s="86"/>
      <c r="F395" s="87"/>
      <c r="G395" s="87"/>
      <c r="H395" s="74"/>
      <c r="I395" s="87"/>
      <c r="J395" s="87"/>
      <c r="K395" s="87"/>
    </row>
    <row r="396" spans="1:11" ht="119.25" x14ac:dyDescent="0.75">
      <c r="A396" s="279" t="s">
        <v>8</v>
      </c>
      <c r="B396" s="245" t="s">
        <v>655</v>
      </c>
      <c r="C396" s="245" t="s">
        <v>558</v>
      </c>
      <c r="D396" s="248" t="s">
        <v>535</v>
      </c>
      <c r="E396" s="279">
        <v>515.94000000000005</v>
      </c>
      <c r="F396" s="83" t="s">
        <v>3014</v>
      </c>
      <c r="G396" s="96" t="s">
        <v>3015</v>
      </c>
      <c r="H396" s="74">
        <v>144.79</v>
      </c>
      <c r="I396" s="87"/>
      <c r="J396" s="87"/>
      <c r="K396" s="87"/>
    </row>
    <row r="397" spans="1:11" ht="132.5" x14ac:dyDescent="0.75">
      <c r="A397" s="268"/>
      <c r="B397" s="268"/>
      <c r="C397" s="268"/>
      <c r="D397" s="290"/>
      <c r="E397" s="268"/>
      <c r="F397" s="83" t="s">
        <v>1374</v>
      </c>
      <c r="G397" s="96" t="s">
        <v>1375</v>
      </c>
      <c r="H397" s="107">
        <v>34.5</v>
      </c>
      <c r="I397" s="87"/>
      <c r="J397" s="87"/>
      <c r="K397" s="87"/>
    </row>
    <row r="398" spans="1:11" ht="132.5" x14ac:dyDescent="0.75">
      <c r="A398" s="293"/>
      <c r="B398" s="293"/>
      <c r="C398" s="293"/>
      <c r="D398" s="260"/>
      <c r="E398" s="293"/>
      <c r="F398" s="83" t="s">
        <v>1470</v>
      </c>
      <c r="G398" s="96" t="s">
        <v>1471</v>
      </c>
      <c r="H398" s="107">
        <v>202.49</v>
      </c>
      <c r="I398" s="87"/>
      <c r="J398" s="87"/>
      <c r="K398" s="87"/>
    </row>
    <row r="399" spans="1:11" ht="92.75" x14ac:dyDescent="0.75">
      <c r="A399" s="106" t="s">
        <v>10</v>
      </c>
      <c r="B399" s="24" t="s">
        <v>286</v>
      </c>
      <c r="C399" s="76" t="s">
        <v>351</v>
      </c>
      <c r="D399" s="96" t="s">
        <v>489</v>
      </c>
      <c r="E399" s="80">
        <v>305.79000000000002</v>
      </c>
      <c r="F399" s="83"/>
      <c r="G399" s="83"/>
      <c r="H399" s="80"/>
      <c r="I399" s="114"/>
      <c r="J399" s="114"/>
      <c r="K399" s="114"/>
    </row>
    <row r="400" spans="1:11" ht="79.5" x14ac:dyDescent="0.75">
      <c r="A400" s="270" t="s">
        <v>12</v>
      </c>
      <c r="B400" s="24" t="s">
        <v>1600</v>
      </c>
      <c r="C400" s="258" t="s">
        <v>1608</v>
      </c>
      <c r="D400" s="258" t="s">
        <v>1609</v>
      </c>
      <c r="E400" s="80"/>
      <c r="F400" s="83"/>
      <c r="G400" s="83"/>
      <c r="H400" s="80"/>
      <c r="I400" s="114"/>
      <c r="J400" s="114"/>
      <c r="K400" s="114"/>
    </row>
    <row r="401" spans="1:11" ht="92.75" x14ac:dyDescent="0.75">
      <c r="A401" s="344"/>
      <c r="B401" s="24" t="s">
        <v>1601</v>
      </c>
      <c r="C401" s="259"/>
      <c r="D401" s="259"/>
      <c r="E401" s="80"/>
      <c r="F401" s="83"/>
      <c r="G401" s="83"/>
      <c r="H401" s="80"/>
      <c r="I401" s="114"/>
      <c r="J401" s="114"/>
      <c r="K401" s="114"/>
    </row>
    <row r="402" spans="1:11" ht="79.5" x14ac:dyDescent="0.75">
      <c r="A402" s="344"/>
      <c r="B402" s="24" t="s">
        <v>1762</v>
      </c>
      <c r="C402" s="259"/>
      <c r="D402" s="259"/>
      <c r="E402" s="80"/>
      <c r="F402" s="83"/>
      <c r="G402" s="83"/>
      <c r="H402" s="80"/>
      <c r="I402" s="114"/>
      <c r="J402" s="114"/>
      <c r="K402" s="114"/>
    </row>
    <row r="403" spans="1:11" ht="92.75" x14ac:dyDescent="0.75">
      <c r="A403" s="344"/>
      <c r="B403" s="24" t="s">
        <v>1602</v>
      </c>
      <c r="C403" s="259"/>
      <c r="D403" s="259"/>
      <c r="E403" s="80"/>
      <c r="F403" s="83"/>
      <c r="G403" s="83"/>
      <c r="H403" s="80"/>
      <c r="I403" s="114"/>
      <c r="J403" s="114"/>
      <c r="K403" s="114"/>
    </row>
    <row r="404" spans="1:11" ht="79.5" x14ac:dyDescent="0.75">
      <c r="A404" s="344"/>
      <c r="B404" s="24" t="s">
        <v>1603</v>
      </c>
      <c r="C404" s="259"/>
      <c r="D404" s="259"/>
      <c r="E404" s="80"/>
      <c r="F404" s="83"/>
      <c r="G404" s="83"/>
      <c r="H404" s="80"/>
      <c r="I404" s="114"/>
      <c r="J404" s="114"/>
      <c r="K404" s="114"/>
    </row>
    <row r="405" spans="1:11" ht="92.75" x14ac:dyDescent="0.75">
      <c r="A405" s="344"/>
      <c r="B405" s="24" t="s">
        <v>1604</v>
      </c>
      <c r="C405" s="259"/>
      <c r="D405" s="259"/>
      <c r="E405" s="80"/>
      <c r="F405" s="83"/>
      <c r="G405" s="83"/>
      <c r="H405" s="80"/>
      <c r="I405" s="114"/>
      <c r="J405" s="114"/>
      <c r="K405" s="114"/>
    </row>
    <row r="406" spans="1:11" ht="92.75" x14ac:dyDescent="0.75">
      <c r="A406" s="344"/>
      <c r="B406" s="24" t="s">
        <v>1605</v>
      </c>
      <c r="C406" s="259"/>
      <c r="D406" s="259"/>
      <c r="E406" s="80"/>
      <c r="F406" s="83"/>
      <c r="G406" s="83"/>
      <c r="H406" s="80"/>
      <c r="I406" s="114"/>
      <c r="J406" s="114"/>
      <c r="K406" s="114"/>
    </row>
    <row r="407" spans="1:11" ht="79.5" x14ac:dyDescent="0.75">
      <c r="A407" s="344"/>
      <c r="B407" s="24" t="s">
        <v>1606</v>
      </c>
      <c r="C407" s="259"/>
      <c r="D407" s="259"/>
      <c r="E407" s="80"/>
      <c r="F407" s="83"/>
      <c r="G407" s="83"/>
      <c r="H407" s="80"/>
      <c r="I407" s="114"/>
      <c r="J407" s="114"/>
      <c r="K407" s="114"/>
    </row>
    <row r="408" spans="1:11" ht="79.5" x14ac:dyDescent="0.75">
      <c r="A408" s="344"/>
      <c r="B408" s="24" t="s">
        <v>1607</v>
      </c>
      <c r="C408" s="260"/>
      <c r="D408" s="260"/>
      <c r="E408" s="80"/>
      <c r="F408" s="83"/>
      <c r="G408" s="83"/>
      <c r="H408" s="80"/>
      <c r="I408" s="114"/>
      <c r="J408" s="114"/>
      <c r="K408" s="114"/>
    </row>
    <row r="409" spans="1:11" x14ac:dyDescent="0.75">
      <c r="A409" s="263" t="s">
        <v>40</v>
      </c>
      <c r="B409" s="264"/>
      <c r="C409" s="89"/>
      <c r="D409" s="89"/>
      <c r="E409" s="20">
        <f>E393+E396+E399+E394</f>
        <v>2200.34</v>
      </c>
      <c r="F409" s="52"/>
      <c r="G409" s="52"/>
      <c r="H409" s="20">
        <f>H393+H396+H397+H398</f>
        <v>438.09000000000003</v>
      </c>
      <c r="I409" s="89"/>
      <c r="J409" s="89">
        <v>0</v>
      </c>
      <c r="K409" s="89"/>
    </row>
    <row r="410" spans="1:11" x14ac:dyDescent="0.75">
      <c r="A410" s="265" t="s">
        <v>287</v>
      </c>
      <c r="B410" s="265"/>
      <c r="C410" s="265"/>
      <c r="D410" s="265"/>
      <c r="E410" s="265"/>
      <c r="F410" s="265"/>
      <c r="G410" s="265"/>
      <c r="H410" s="265"/>
      <c r="I410" s="265"/>
      <c r="J410" s="265"/>
      <c r="K410" s="265"/>
    </row>
    <row r="411" spans="1:11" ht="132.5" x14ac:dyDescent="0.75">
      <c r="A411" s="279" t="s">
        <v>6</v>
      </c>
      <c r="B411" s="81" t="s">
        <v>288</v>
      </c>
      <c r="C411" s="245" t="s">
        <v>656</v>
      </c>
      <c r="D411" s="257" t="s">
        <v>485</v>
      </c>
      <c r="E411" s="86">
        <v>426.39</v>
      </c>
      <c r="F411" s="81" t="s">
        <v>657</v>
      </c>
      <c r="G411" s="81" t="s">
        <v>660</v>
      </c>
      <c r="H411" s="86">
        <v>132.13999999999999</v>
      </c>
      <c r="I411" s="87"/>
      <c r="J411" s="87"/>
      <c r="K411" s="87"/>
    </row>
    <row r="412" spans="1:11" ht="119.25" x14ac:dyDescent="0.75">
      <c r="A412" s="336"/>
      <c r="B412" s="81" t="s">
        <v>289</v>
      </c>
      <c r="C412" s="289"/>
      <c r="D412" s="257"/>
      <c r="E412" s="74">
        <v>2065.37</v>
      </c>
      <c r="F412" s="81" t="s">
        <v>658</v>
      </c>
      <c r="G412" s="96" t="s">
        <v>659</v>
      </c>
      <c r="H412" s="82">
        <v>5</v>
      </c>
      <c r="I412" s="96"/>
      <c r="J412" s="10"/>
      <c r="K412" s="76"/>
    </row>
    <row r="413" spans="1:11" ht="53" x14ac:dyDescent="0.75">
      <c r="A413" s="336"/>
      <c r="B413" s="81" t="s">
        <v>290</v>
      </c>
      <c r="C413" s="289"/>
      <c r="D413" s="257"/>
      <c r="E413" s="74">
        <v>0</v>
      </c>
      <c r="F413" s="87"/>
      <c r="G413" s="87"/>
      <c r="H413" s="87"/>
      <c r="I413" s="87"/>
      <c r="J413" s="87"/>
      <c r="K413" s="87"/>
    </row>
    <row r="414" spans="1:11" ht="79.5" x14ac:dyDescent="0.75">
      <c r="A414" s="337"/>
      <c r="B414" s="81" t="s">
        <v>1640</v>
      </c>
      <c r="C414" s="252"/>
      <c r="D414" s="248" t="s">
        <v>1646</v>
      </c>
      <c r="E414" s="74"/>
      <c r="F414" s="87"/>
      <c r="G414" s="87"/>
      <c r="H414" s="87"/>
      <c r="I414" s="87"/>
      <c r="J414" s="87"/>
      <c r="K414" s="87"/>
    </row>
    <row r="415" spans="1:11" ht="79.5" x14ac:dyDescent="0.75">
      <c r="A415" s="337"/>
      <c r="B415" s="81" t="s">
        <v>1641</v>
      </c>
      <c r="C415" s="252"/>
      <c r="D415" s="252"/>
      <c r="E415" s="74"/>
      <c r="F415" s="87"/>
      <c r="G415" s="87"/>
      <c r="H415" s="87"/>
      <c r="I415" s="87"/>
      <c r="J415" s="87"/>
      <c r="K415" s="87"/>
    </row>
    <row r="416" spans="1:11" ht="79.5" x14ac:dyDescent="0.75">
      <c r="A416" s="337"/>
      <c r="B416" s="81" t="s">
        <v>1642</v>
      </c>
      <c r="C416" s="252"/>
      <c r="D416" s="252"/>
      <c r="E416" s="74"/>
      <c r="F416" s="87"/>
      <c r="G416" s="87"/>
      <c r="H416" s="87"/>
      <c r="I416" s="87"/>
      <c r="J416" s="87"/>
      <c r="K416" s="87"/>
    </row>
    <row r="417" spans="1:11" ht="79.5" x14ac:dyDescent="0.75">
      <c r="A417" s="337"/>
      <c r="B417" s="81" t="s">
        <v>1645</v>
      </c>
      <c r="C417" s="252"/>
      <c r="D417" s="252"/>
      <c r="E417" s="74"/>
      <c r="F417" s="87"/>
      <c r="G417" s="87"/>
      <c r="H417" s="87"/>
      <c r="I417" s="87"/>
      <c r="J417" s="87"/>
      <c r="K417" s="87"/>
    </row>
    <row r="418" spans="1:11" ht="66.25" x14ac:dyDescent="0.75">
      <c r="A418" s="337"/>
      <c r="B418" s="81" t="s">
        <v>1643</v>
      </c>
      <c r="C418" s="252"/>
      <c r="D418" s="252"/>
      <c r="E418" s="74"/>
      <c r="F418" s="87"/>
      <c r="G418" s="87"/>
      <c r="H418" s="87"/>
      <c r="I418" s="87"/>
      <c r="J418" s="87"/>
      <c r="K418" s="87"/>
    </row>
    <row r="419" spans="1:11" ht="79.5" x14ac:dyDescent="0.75">
      <c r="A419" s="292"/>
      <c r="B419" s="81" t="s">
        <v>1644</v>
      </c>
      <c r="C419" s="247"/>
      <c r="D419" s="247"/>
      <c r="E419" s="74"/>
      <c r="F419" s="87"/>
      <c r="G419" s="87"/>
      <c r="H419" s="87"/>
      <c r="I419" s="87"/>
      <c r="J419" s="87"/>
      <c r="K419" s="87"/>
    </row>
    <row r="420" spans="1:11" ht="92.75" x14ac:dyDescent="0.75">
      <c r="A420" s="86" t="s">
        <v>8</v>
      </c>
      <c r="B420" s="81" t="s">
        <v>291</v>
      </c>
      <c r="C420" s="81" t="s">
        <v>292</v>
      </c>
      <c r="D420" s="81" t="s">
        <v>661</v>
      </c>
      <c r="E420" s="87"/>
      <c r="F420" s="87"/>
      <c r="G420" s="87"/>
      <c r="H420" s="87"/>
      <c r="I420" s="87"/>
      <c r="J420" s="87"/>
      <c r="K420" s="87"/>
    </row>
    <row r="421" spans="1:11" ht="79.5" x14ac:dyDescent="0.75">
      <c r="A421" s="279" t="s">
        <v>10</v>
      </c>
      <c r="B421" s="81" t="s">
        <v>293</v>
      </c>
      <c r="C421" s="245" t="s">
        <v>662</v>
      </c>
      <c r="D421" s="76" t="s">
        <v>485</v>
      </c>
      <c r="E421" s="119">
        <v>1075.02</v>
      </c>
      <c r="F421" s="87"/>
      <c r="G421" s="87"/>
      <c r="H421" s="87"/>
      <c r="I421" s="87"/>
      <c r="J421" s="87"/>
      <c r="K421" s="87"/>
    </row>
    <row r="422" spans="1:11" ht="53" x14ac:dyDescent="0.75">
      <c r="A422" s="337"/>
      <c r="B422" s="81" t="s">
        <v>1647</v>
      </c>
      <c r="C422" s="252"/>
      <c r="D422" s="248" t="s">
        <v>1661</v>
      </c>
      <c r="E422" s="86"/>
      <c r="F422" s="87"/>
      <c r="G422" s="87"/>
      <c r="H422" s="87"/>
      <c r="I422" s="87"/>
      <c r="J422" s="87"/>
      <c r="K422" s="87"/>
    </row>
    <row r="423" spans="1:11" ht="53" x14ac:dyDescent="0.75">
      <c r="A423" s="337"/>
      <c r="B423" s="81" t="s">
        <v>1648</v>
      </c>
      <c r="C423" s="252"/>
      <c r="D423" s="252"/>
      <c r="E423" s="86"/>
      <c r="F423" s="87"/>
      <c r="G423" s="87"/>
      <c r="H423" s="87"/>
      <c r="I423" s="87"/>
      <c r="J423" s="87"/>
      <c r="K423" s="87"/>
    </row>
    <row r="424" spans="1:11" ht="53" x14ac:dyDescent="0.75">
      <c r="A424" s="337"/>
      <c r="B424" s="81" t="s">
        <v>1649</v>
      </c>
      <c r="C424" s="252"/>
      <c r="D424" s="252"/>
      <c r="E424" s="86"/>
      <c r="F424" s="87"/>
      <c r="G424" s="87"/>
      <c r="H424" s="87"/>
      <c r="I424" s="87"/>
      <c r="J424" s="87"/>
      <c r="K424" s="87"/>
    </row>
    <row r="425" spans="1:11" ht="53" x14ac:dyDescent="0.75">
      <c r="A425" s="337"/>
      <c r="B425" s="81" t="s">
        <v>1650</v>
      </c>
      <c r="C425" s="252"/>
      <c r="D425" s="252"/>
      <c r="E425" s="86"/>
      <c r="F425" s="87"/>
      <c r="G425" s="87"/>
      <c r="H425" s="87"/>
      <c r="I425" s="87"/>
      <c r="J425" s="87"/>
      <c r="K425" s="87"/>
    </row>
    <row r="426" spans="1:11" ht="53" x14ac:dyDescent="0.75">
      <c r="A426" s="337"/>
      <c r="B426" s="81" t="s">
        <v>1651</v>
      </c>
      <c r="C426" s="252"/>
      <c r="D426" s="252"/>
      <c r="E426" s="86"/>
      <c r="F426" s="87"/>
      <c r="G426" s="87"/>
      <c r="H426" s="87"/>
      <c r="I426" s="87"/>
      <c r="J426" s="87"/>
      <c r="K426" s="87"/>
    </row>
    <row r="427" spans="1:11" ht="66.25" x14ac:dyDescent="0.75">
      <c r="A427" s="337"/>
      <c r="B427" s="81" t="s">
        <v>1652</v>
      </c>
      <c r="C427" s="252"/>
      <c r="D427" s="252"/>
      <c r="E427" s="86"/>
      <c r="F427" s="87"/>
      <c r="G427" s="87"/>
      <c r="H427" s="87"/>
      <c r="I427" s="87"/>
      <c r="J427" s="87"/>
      <c r="K427" s="87"/>
    </row>
    <row r="428" spans="1:11" ht="53" x14ac:dyDescent="0.75">
      <c r="A428" s="337"/>
      <c r="B428" s="81" t="s">
        <v>1653</v>
      </c>
      <c r="C428" s="252"/>
      <c r="D428" s="252"/>
      <c r="E428" s="86"/>
      <c r="F428" s="87"/>
      <c r="G428" s="87"/>
      <c r="H428" s="87"/>
      <c r="I428" s="87"/>
      <c r="J428" s="87"/>
      <c r="K428" s="87"/>
    </row>
    <row r="429" spans="1:11" ht="53" x14ac:dyDescent="0.75">
      <c r="A429" s="337"/>
      <c r="B429" s="81" t="s">
        <v>1654</v>
      </c>
      <c r="C429" s="252"/>
      <c r="D429" s="252"/>
      <c r="E429" s="86"/>
      <c r="F429" s="87"/>
      <c r="G429" s="87"/>
      <c r="H429" s="87"/>
      <c r="I429" s="87"/>
      <c r="J429" s="87"/>
      <c r="K429" s="87"/>
    </row>
    <row r="430" spans="1:11" ht="66.25" x14ac:dyDescent="0.75">
      <c r="A430" s="337"/>
      <c r="B430" s="81" t="s">
        <v>1655</v>
      </c>
      <c r="C430" s="252"/>
      <c r="D430" s="252"/>
      <c r="E430" s="86"/>
      <c r="F430" s="87"/>
      <c r="G430" s="87"/>
      <c r="H430" s="87"/>
      <c r="I430" s="87"/>
      <c r="J430" s="87"/>
      <c r="K430" s="87"/>
    </row>
    <row r="431" spans="1:11" ht="66.25" x14ac:dyDescent="0.75">
      <c r="A431" s="337"/>
      <c r="B431" s="81" t="s">
        <v>1656</v>
      </c>
      <c r="C431" s="252"/>
      <c r="D431" s="252"/>
      <c r="E431" s="86"/>
      <c r="F431" s="87"/>
      <c r="G431" s="87"/>
      <c r="H431" s="87"/>
      <c r="I431" s="87"/>
      <c r="J431" s="87"/>
      <c r="K431" s="87"/>
    </row>
    <row r="432" spans="1:11" ht="66.25" x14ac:dyDescent="0.75">
      <c r="A432" s="337"/>
      <c r="B432" s="81" t="s">
        <v>1657</v>
      </c>
      <c r="C432" s="252"/>
      <c r="D432" s="252"/>
      <c r="E432" s="86"/>
      <c r="F432" s="87"/>
      <c r="G432" s="87"/>
      <c r="H432" s="87"/>
      <c r="I432" s="87"/>
      <c r="J432" s="87"/>
      <c r="K432" s="87"/>
    </row>
    <row r="433" spans="1:11" ht="66.25" x14ac:dyDescent="0.75">
      <c r="A433" s="337"/>
      <c r="B433" s="81" t="s">
        <v>1658</v>
      </c>
      <c r="C433" s="252"/>
      <c r="D433" s="252"/>
      <c r="E433" s="86"/>
      <c r="F433" s="87"/>
      <c r="G433" s="87"/>
      <c r="H433" s="87"/>
      <c r="I433" s="87"/>
      <c r="J433" s="87"/>
      <c r="K433" s="87"/>
    </row>
    <row r="434" spans="1:11" ht="53" x14ac:dyDescent="0.75">
      <c r="A434" s="337"/>
      <c r="B434" s="81" t="s">
        <v>1659</v>
      </c>
      <c r="C434" s="252"/>
      <c r="D434" s="252"/>
      <c r="E434" s="86"/>
      <c r="F434" s="87"/>
      <c r="G434" s="87"/>
      <c r="H434" s="87"/>
      <c r="I434" s="87"/>
      <c r="J434" s="87"/>
      <c r="K434" s="87"/>
    </row>
    <row r="435" spans="1:11" ht="66.25" x14ac:dyDescent="0.75">
      <c r="A435" s="292"/>
      <c r="B435" s="81" t="s">
        <v>1660</v>
      </c>
      <c r="C435" s="247"/>
      <c r="D435" s="247"/>
      <c r="E435" s="86"/>
      <c r="F435" s="87"/>
      <c r="G435" s="87"/>
      <c r="H435" s="87"/>
      <c r="I435" s="87"/>
      <c r="J435" s="87"/>
      <c r="K435" s="87"/>
    </row>
    <row r="436" spans="1:11" ht="92.75" x14ac:dyDescent="0.75">
      <c r="A436" s="86" t="s">
        <v>12</v>
      </c>
      <c r="B436" s="81" t="s">
        <v>294</v>
      </c>
      <c r="C436" s="81" t="s">
        <v>663</v>
      </c>
      <c r="D436" s="76" t="s">
        <v>505</v>
      </c>
      <c r="E436" s="86">
        <v>20.13</v>
      </c>
      <c r="F436" s="87"/>
      <c r="G436" s="87"/>
      <c r="H436" s="87"/>
      <c r="I436" s="87"/>
      <c r="J436" s="87"/>
      <c r="K436" s="87"/>
    </row>
    <row r="437" spans="1:11" ht="132.5" x14ac:dyDescent="0.75">
      <c r="A437" s="86" t="s">
        <v>14</v>
      </c>
      <c r="B437" s="81" t="s">
        <v>295</v>
      </c>
      <c r="C437" s="81" t="s">
        <v>664</v>
      </c>
      <c r="D437" s="116" t="s">
        <v>562</v>
      </c>
      <c r="E437" s="74">
        <v>215.46</v>
      </c>
      <c r="F437" s="87"/>
      <c r="G437" s="87"/>
      <c r="H437" s="82"/>
      <c r="I437" s="87"/>
      <c r="J437" s="87"/>
      <c r="K437" s="87"/>
    </row>
    <row r="438" spans="1:11" ht="132.5" x14ac:dyDescent="0.75">
      <c r="A438" s="74" t="s">
        <v>16</v>
      </c>
      <c r="B438" s="96" t="s">
        <v>296</v>
      </c>
      <c r="C438" s="96" t="s">
        <v>523</v>
      </c>
      <c r="D438" s="76" t="s">
        <v>511</v>
      </c>
      <c r="E438" s="74">
        <v>35.090000000000003</v>
      </c>
      <c r="F438" s="81" t="s">
        <v>665</v>
      </c>
      <c r="G438" s="96" t="s">
        <v>540</v>
      </c>
      <c r="H438" s="82">
        <v>35.090000000000003</v>
      </c>
      <c r="I438" s="87"/>
      <c r="J438" s="87"/>
      <c r="K438" s="87"/>
    </row>
    <row r="439" spans="1:11" ht="92.75" x14ac:dyDescent="0.75">
      <c r="A439" s="74" t="s">
        <v>18</v>
      </c>
      <c r="B439" s="24" t="s">
        <v>297</v>
      </c>
      <c r="C439" s="96" t="s">
        <v>667</v>
      </c>
      <c r="D439" s="117" t="s">
        <v>666</v>
      </c>
      <c r="E439" s="74">
        <v>13.11</v>
      </c>
      <c r="F439" s="81"/>
      <c r="G439" s="81"/>
      <c r="H439" s="82"/>
      <c r="I439" s="87"/>
      <c r="J439" s="87"/>
      <c r="K439" s="87"/>
    </row>
    <row r="440" spans="1:11" x14ac:dyDescent="0.75">
      <c r="A440" s="263" t="s">
        <v>40</v>
      </c>
      <c r="B440" s="264"/>
      <c r="C440" s="90"/>
      <c r="D440" s="90"/>
      <c r="E440" s="89">
        <f>E411+E412+E421+E436+E437+E438+E439</f>
        <v>3850.57</v>
      </c>
      <c r="F440" s="6"/>
      <c r="G440" s="6"/>
      <c r="H440" s="19">
        <f>H411+H412+H438</f>
        <v>172.23</v>
      </c>
      <c r="I440" s="90"/>
      <c r="J440" s="43">
        <v>0</v>
      </c>
      <c r="K440" s="89"/>
    </row>
    <row r="441" spans="1:11" x14ac:dyDescent="0.75">
      <c r="A441" s="265" t="s">
        <v>298</v>
      </c>
      <c r="B441" s="265"/>
      <c r="C441" s="265"/>
      <c r="D441" s="265"/>
      <c r="E441" s="265"/>
      <c r="F441" s="265"/>
      <c r="G441" s="265"/>
      <c r="H441" s="265"/>
      <c r="I441" s="265"/>
      <c r="J441" s="265"/>
      <c r="K441" s="265"/>
    </row>
    <row r="442" spans="1:11" ht="53" x14ac:dyDescent="0.75">
      <c r="A442" s="283" t="s">
        <v>6</v>
      </c>
      <c r="B442" s="81" t="s">
        <v>299</v>
      </c>
      <c r="C442" s="253" t="s">
        <v>668</v>
      </c>
      <c r="D442" s="248" t="s">
        <v>485</v>
      </c>
      <c r="E442" s="86">
        <v>4329.82</v>
      </c>
      <c r="F442" s="87"/>
      <c r="G442" s="87"/>
      <c r="H442" s="87"/>
      <c r="I442" s="87"/>
      <c r="J442" s="87"/>
      <c r="K442" s="87"/>
    </row>
    <row r="443" spans="1:11" ht="53" x14ac:dyDescent="0.75">
      <c r="A443" s="283"/>
      <c r="B443" s="81" t="s">
        <v>300</v>
      </c>
      <c r="C443" s="253"/>
      <c r="D443" s="247"/>
      <c r="E443" s="86">
        <v>205.93</v>
      </c>
      <c r="F443" s="87"/>
      <c r="G443" s="87"/>
      <c r="H443" s="87"/>
      <c r="I443" s="87"/>
      <c r="J443" s="87"/>
      <c r="K443" s="87"/>
    </row>
    <row r="444" spans="1:11" ht="80" x14ac:dyDescent="0.75">
      <c r="A444" s="283"/>
      <c r="B444" s="118" t="s">
        <v>1620</v>
      </c>
      <c r="C444" s="253"/>
      <c r="D444" s="248" t="s">
        <v>1632</v>
      </c>
      <c r="E444" s="86"/>
      <c r="F444" s="87"/>
      <c r="G444" s="87"/>
      <c r="H444" s="87"/>
      <c r="I444" s="87"/>
      <c r="J444" s="87"/>
      <c r="K444" s="87"/>
    </row>
    <row r="445" spans="1:11" ht="79.5" x14ac:dyDescent="0.75">
      <c r="A445" s="283"/>
      <c r="B445" s="81" t="s">
        <v>1621</v>
      </c>
      <c r="C445" s="253"/>
      <c r="D445" s="252"/>
      <c r="E445" s="86"/>
      <c r="F445" s="87"/>
      <c r="G445" s="87"/>
      <c r="H445" s="87"/>
      <c r="I445" s="87"/>
      <c r="J445" s="87"/>
      <c r="K445" s="87"/>
    </row>
    <row r="446" spans="1:11" ht="79.5" x14ac:dyDescent="0.75">
      <c r="A446" s="283"/>
      <c r="B446" s="81" t="s">
        <v>1622</v>
      </c>
      <c r="C446" s="253"/>
      <c r="D446" s="252"/>
      <c r="E446" s="86"/>
      <c r="F446" s="87"/>
      <c r="G446" s="87"/>
      <c r="H446" s="87"/>
      <c r="I446" s="87"/>
      <c r="J446" s="87"/>
      <c r="K446" s="87"/>
    </row>
    <row r="447" spans="1:11" ht="66.25" x14ac:dyDescent="0.75">
      <c r="A447" s="283"/>
      <c r="B447" s="81" t="s">
        <v>1623</v>
      </c>
      <c r="C447" s="253"/>
      <c r="D447" s="252"/>
      <c r="E447" s="86"/>
      <c r="F447" s="87"/>
      <c r="G447" s="87"/>
      <c r="H447" s="87"/>
      <c r="I447" s="87"/>
      <c r="J447" s="87"/>
      <c r="K447" s="87"/>
    </row>
    <row r="448" spans="1:11" ht="66.25" x14ac:dyDescent="0.75">
      <c r="A448" s="283"/>
      <c r="B448" s="81" t="s">
        <v>1624</v>
      </c>
      <c r="C448" s="253"/>
      <c r="D448" s="252"/>
      <c r="E448" s="86"/>
      <c r="F448" s="87"/>
      <c r="G448" s="87"/>
      <c r="H448" s="87"/>
      <c r="I448" s="87"/>
      <c r="J448" s="87"/>
      <c r="K448" s="87"/>
    </row>
    <row r="449" spans="1:11" ht="66.25" x14ac:dyDescent="0.75">
      <c r="A449" s="283"/>
      <c r="B449" s="81" t="s">
        <v>1625</v>
      </c>
      <c r="C449" s="253"/>
      <c r="D449" s="247"/>
      <c r="E449" s="86"/>
      <c r="F449" s="87"/>
      <c r="G449" s="87"/>
      <c r="H449" s="87"/>
      <c r="I449" s="87"/>
      <c r="J449" s="87"/>
      <c r="K449" s="87"/>
    </row>
    <row r="450" spans="1:11" ht="66.25" x14ac:dyDescent="0.75">
      <c r="A450" s="283"/>
      <c r="B450" s="81" t="s">
        <v>1626</v>
      </c>
      <c r="C450" s="253"/>
      <c r="D450" s="248" t="s">
        <v>485</v>
      </c>
      <c r="E450" s="86"/>
      <c r="F450" s="87"/>
      <c r="G450" s="87"/>
      <c r="H450" s="87"/>
      <c r="I450" s="87"/>
      <c r="J450" s="87"/>
      <c r="K450" s="87"/>
    </row>
    <row r="451" spans="1:11" ht="66.25" x14ac:dyDescent="0.75">
      <c r="A451" s="283"/>
      <c r="B451" s="81" t="s">
        <v>1627</v>
      </c>
      <c r="C451" s="253"/>
      <c r="D451" s="252"/>
      <c r="E451" s="86"/>
      <c r="F451" s="87"/>
      <c r="G451" s="87"/>
      <c r="H451" s="87"/>
      <c r="I451" s="87"/>
      <c r="J451" s="87"/>
      <c r="K451" s="87"/>
    </row>
    <row r="452" spans="1:11" ht="66.25" x14ac:dyDescent="0.75">
      <c r="A452" s="283"/>
      <c r="B452" s="81" t="s">
        <v>1628</v>
      </c>
      <c r="C452" s="253"/>
      <c r="D452" s="252"/>
      <c r="E452" s="86"/>
      <c r="F452" s="87"/>
      <c r="G452" s="87"/>
      <c r="H452" s="87"/>
      <c r="I452" s="87"/>
      <c r="J452" s="87"/>
      <c r="K452" s="87"/>
    </row>
    <row r="453" spans="1:11" ht="66.25" x14ac:dyDescent="0.75">
      <c r="A453" s="283"/>
      <c r="B453" s="81" t="s">
        <v>1629</v>
      </c>
      <c r="C453" s="253"/>
      <c r="D453" s="252"/>
      <c r="E453" s="86"/>
      <c r="F453" s="87"/>
      <c r="G453" s="87"/>
      <c r="H453" s="87"/>
      <c r="I453" s="87"/>
      <c r="J453" s="87"/>
      <c r="K453" s="87"/>
    </row>
    <row r="454" spans="1:11" ht="66.25" x14ac:dyDescent="0.75">
      <c r="A454" s="283"/>
      <c r="B454" s="81" t="s">
        <v>1630</v>
      </c>
      <c r="C454" s="253"/>
      <c r="D454" s="252"/>
      <c r="E454" s="86"/>
      <c r="F454" s="87"/>
      <c r="G454" s="87"/>
      <c r="H454" s="87"/>
      <c r="I454" s="87"/>
      <c r="J454" s="87"/>
      <c r="K454" s="87"/>
    </row>
    <row r="455" spans="1:11" ht="66.25" x14ac:dyDescent="0.75">
      <c r="A455" s="283"/>
      <c r="B455" s="81" t="s">
        <v>1631</v>
      </c>
      <c r="C455" s="253"/>
      <c r="D455" s="247"/>
      <c r="E455" s="86"/>
      <c r="F455" s="87"/>
      <c r="G455" s="87"/>
      <c r="H455" s="87"/>
      <c r="I455" s="87"/>
      <c r="J455" s="87"/>
      <c r="K455" s="87"/>
    </row>
    <row r="456" spans="1:11" ht="66.25" x14ac:dyDescent="0.75">
      <c r="A456" s="255" t="s">
        <v>8</v>
      </c>
      <c r="B456" s="76" t="s">
        <v>301</v>
      </c>
      <c r="C456" s="73" t="s">
        <v>672</v>
      </c>
      <c r="D456" s="248" t="s">
        <v>669</v>
      </c>
      <c r="E456" s="80">
        <v>175.63</v>
      </c>
      <c r="F456" s="267"/>
      <c r="G456" s="87"/>
      <c r="H456" s="267"/>
      <c r="I456" s="267"/>
      <c r="J456" s="267"/>
      <c r="K456" s="87"/>
    </row>
    <row r="457" spans="1:11" ht="66.25" x14ac:dyDescent="0.75">
      <c r="A457" s="255"/>
      <c r="B457" s="76" t="s">
        <v>302</v>
      </c>
      <c r="C457" s="73" t="s">
        <v>671</v>
      </c>
      <c r="D457" s="249"/>
      <c r="E457" s="80">
        <v>67.069999999999993</v>
      </c>
      <c r="F457" s="267"/>
      <c r="G457" s="87"/>
      <c r="H457" s="267"/>
      <c r="I457" s="267"/>
      <c r="J457" s="267"/>
      <c r="K457" s="87"/>
    </row>
    <row r="458" spans="1:11" ht="53" x14ac:dyDescent="0.75">
      <c r="A458" s="283" t="s">
        <v>10</v>
      </c>
      <c r="B458" s="81" t="s">
        <v>303</v>
      </c>
      <c r="C458" s="253" t="s">
        <v>670</v>
      </c>
      <c r="D458" s="257" t="s">
        <v>485</v>
      </c>
      <c r="E458" s="82">
        <v>3358.16</v>
      </c>
      <c r="F458" s="87"/>
      <c r="G458" s="87"/>
      <c r="H458" s="87"/>
      <c r="I458" s="87"/>
      <c r="J458" s="87"/>
      <c r="K458" s="87"/>
    </row>
    <row r="459" spans="1:11" ht="106" x14ac:dyDescent="0.75">
      <c r="A459" s="283"/>
      <c r="B459" s="81" t="s">
        <v>304</v>
      </c>
      <c r="C459" s="253"/>
      <c r="D459" s="257"/>
      <c r="E459" s="86">
        <v>0</v>
      </c>
      <c r="F459" s="87"/>
      <c r="G459" s="87"/>
      <c r="H459" s="87"/>
      <c r="I459" s="87"/>
      <c r="J459" s="87"/>
      <c r="K459" s="87"/>
    </row>
    <row r="460" spans="1:11" ht="53" x14ac:dyDescent="0.75">
      <c r="A460" s="283" t="s">
        <v>12</v>
      </c>
      <c r="B460" s="81" t="s">
        <v>305</v>
      </c>
      <c r="C460" s="253" t="s">
        <v>306</v>
      </c>
      <c r="D460" s="257" t="s">
        <v>485</v>
      </c>
      <c r="E460" s="86">
        <v>906.34</v>
      </c>
      <c r="F460" s="87"/>
      <c r="G460" s="87"/>
      <c r="H460" s="87"/>
      <c r="I460" s="87"/>
      <c r="J460" s="87"/>
      <c r="K460" s="87"/>
    </row>
    <row r="461" spans="1:11" ht="92.75" x14ac:dyDescent="0.75">
      <c r="A461" s="283"/>
      <c r="B461" s="81" t="s">
        <v>307</v>
      </c>
      <c r="C461" s="253"/>
      <c r="D461" s="257"/>
      <c r="E461" s="86">
        <v>0</v>
      </c>
      <c r="F461" s="87"/>
      <c r="G461" s="87"/>
      <c r="H461" s="87"/>
      <c r="I461" s="87"/>
      <c r="J461" s="87"/>
      <c r="K461" s="87"/>
    </row>
    <row r="462" spans="1:11" ht="66.25" x14ac:dyDescent="0.75">
      <c r="A462" s="79" t="s">
        <v>14</v>
      </c>
      <c r="B462" s="81" t="s">
        <v>308</v>
      </c>
      <c r="C462" s="83" t="s">
        <v>3072</v>
      </c>
      <c r="D462" s="76" t="s">
        <v>673</v>
      </c>
      <c r="E462" s="82">
        <v>1113.1300000000001</v>
      </c>
      <c r="F462" s="87"/>
      <c r="G462" s="87"/>
      <c r="H462" s="87"/>
      <c r="I462" s="87"/>
      <c r="J462" s="87"/>
      <c r="K462" s="87"/>
    </row>
    <row r="463" spans="1:11" ht="185.5" x14ac:dyDescent="0.75">
      <c r="A463" s="372" t="s">
        <v>16</v>
      </c>
      <c r="B463" s="288" t="s">
        <v>1112</v>
      </c>
      <c r="C463" s="288" t="s">
        <v>1113</v>
      </c>
      <c r="D463" s="248" t="s">
        <v>1111</v>
      </c>
      <c r="E463" s="339">
        <v>2906.25</v>
      </c>
      <c r="F463" s="96" t="s">
        <v>1793</v>
      </c>
      <c r="G463" s="248" t="s">
        <v>1107</v>
      </c>
      <c r="H463" s="74">
        <v>397.22</v>
      </c>
      <c r="I463" s="87"/>
      <c r="J463" s="87"/>
      <c r="K463" s="87"/>
    </row>
    <row r="464" spans="1:11" ht="132.5" x14ac:dyDescent="0.75">
      <c r="A464" s="292"/>
      <c r="B464" s="247"/>
      <c r="C464" s="247"/>
      <c r="D464" s="247"/>
      <c r="E464" s="292"/>
      <c r="F464" s="116" t="s">
        <v>1123</v>
      </c>
      <c r="G464" s="269"/>
      <c r="H464" s="119">
        <v>132.33000000000001</v>
      </c>
      <c r="I464" s="87"/>
      <c r="J464" s="87"/>
      <c r="K464" s="87"/>
    </row>
    <row r="465" spans="1:11" ht="132.5" x14ac:dyDescent="0.75">
      <c r="A465" s="372" t="s">
        <v>18</v>
      </c>
      <c r="B465" s="288" t="s">
        <v>682</v>
      </c>
      <c r="C465" s="288" t="s">
        <v>674</v>
      </c>
      <c r="D465" s="248" t="s">
        <v>675</v>
      </c>
      <c r="E465" s="339">
        <v>1017.78</v>
      </c>
      <c r="F465" s="81" t="s">
        <v>1194</v>
      </c>
      <c r="G465" s="96" t="s">
        <v>1195</v>
      </c>
      <c r="H465" s="38">
        <v>109.38</v>
      </c>
      <c r="I465" s="81"/>
      <c r="J465" s="82"/>
      <c r="K465" s="76"/>
    </row>
    <row r="466" spans="1:11" ht="145.75" x14ac:dyDescent="0.75">
      <c r="A466" s="280"/>
      <c r="B466" s="246"/>
      <c r="C466" s="246"/>
      <c r="D466" s="246"/>
      <c r="E466" s="280"/>
      <c r="F466" s="81" t="s">
        <v>676</v>
      </c>
      <c r="G466" s="96" t="s">
        <v>507</v>
      </c>
      <c r="H466" s="82">
        <v>3.82</v>
      </c>
      <c r="I466" s="111" t="s">
        <v>1131</v>
      </c>
      <c r="J466" s="82">
        <v>38.54</v>
      </c>
      <c r="K466" s="81" t="s">
        <v>677</v>
      </c>
    </row>
    <row r="467" spans="1:11" ht="185.5" x14ac:dyDescent="0.75">
      <c r="A467" s="296"/>
      <c r="B467" s="373"/>
      <c r="C467" s="246"/>
      <c r="D467" s="246"/>
      <c r="E467" s="280"/>
      <c r="F467" s="81" t="s">
        <v>1255</v>
      </c>
      <c r="G467" s="117" t="s">
        <v>678</v>
      </c>
      <c r="H467" s="82">
        <v>223.77770000000001</v>
      </c>
      <c r="I467" s="111"/>
      <c r="J467" s="14"/>
      <c r="K467" s="87"/>
    </row>
    <row r="468" spans="1:11" ht="119.25" x14ac:dyDescent="0.75">
      <c r="A468" s="328"/>
      <c r="B468" s="374"/>
      <c r="C468" s="249"/>
      <c r="D468" s="246"/>
      <c r="E468" s="280"/>
      <c r="F468" s="81" t="s">
        <v>679</v>
      </c>
      <c r="G468" s="96" t="s">
        <v>680</v>
      </c>
      <c r="H468" s="82">
        <v>73.290000000000006</v>
      </c>
      <c r="I468" s="111"/>
      <c r="J468" s="14"/>
      <c r="K468" s="87"/>
    </row>
    <row r="469" spans="1:11" ht="225.25" x14ac:dyDescent="0.75">
      <c r="A469" s="53" t="s">
        <v>20</v>
      </c>
      <c r="B469" s="96" t="s">
        <v>683</v>
      </c>
      <c r="C469" s="83" t="s">
        <v>208</v>
      </c>
      <c r="D469" s="249"/>
      <c r="E469" s="281"/>
      <c r="F469" s="81" t="s">
        <v>681</v>
      </c>
      <c r="G469" s="117" t="s">
        <v>678</v>
      </c>
      <c r="H469" s="82">
        <v>32.96</v>
      </c>
      <c r="I469" s="87"/>
      <c r="J469" s="87"/>
      <c r="K469" s="87"/>
    </row>
    <row r="470" spans="1:11" ht="132.5" x14ac:dyDescent="0.75">
      <c r="A470" s="53" t="s">
        <v>22</v>
      </c>
      <c r="B470" s="96" t="s">
        <v>309</v>
      </c>
      <c r="C470" s="109" t="s">
        <v>1229</v>
      </c>
      <c r="D470" s="116" t="s">
        <v>562</v>
      </c>
      <c r="E470" s="112">
        <v>441.03</v>
      </c>
      <c r="F470" s="87"/>
      <c r="G470" s="87"/>
      <c r="H470" s="87"/>
      <c r="I470" s="87"/>
      <c r="J470" s="87"/>
      <c r="K470" s="87"/>
    </row>
    <row r="471" spans="1:11" ht="106" x14ac:dyDescent="0.75">
      <c r="A471" s="351" t="s">
        <v>23</v>
      </c>
      <c r="B471" s="258" t="s">
        <v>310</v>
      </c>
      <c r="C471" s="129" t="s">
        <v>684</v>
      </c>
      <c r="D471" s="129" t="s">
        <v>511</v>
      </c>
      <c r="E471" s="130">
        <v>211.59</v>
      </c>
      <c r="F471" s="87"/>
      <c r="G471" s="87"/>
      <c r="H471" s="87"/>
      <c r="I471" s="16" t="s">
        <v>2981</v>
      </c>
      <c r="J471" s="10">
        <v>89.13</v>
      </c>
      <c r="K471" s="81" t="s">
        <v>685</v>
      </c>
    </row>
    <row r="472" spans="1:11" ht="92.75" x14ac:dyDescent="0.75">
      <c r="A472" s="352"/>
      <c r="B472" s="260"/>
      <c r="C472" s="129" t="s">
        <v>1230</v>
      </c>
      <c r="D472" s="129" t="s">
        <v>1201</v>
      </c>
      <c r="E472" s="130">
        <v>76.709999999999994</v>
      </c>
      <c r="F472" s="87"/>
      <c r="G472" s="87"/>
      <c r="H472" s="87"/>
      <c r="I472" s="16"/>
      <c r="J472" s="10"/>
      <c r="K472" s="81"/>
    </row>
    <row r="473" spans="1:11" ht="238.5" x14ac:dyDescent="0.75">
      <c r="A473" s="261" t="s">
        <v>25</v>
      </c>
      <c r="B473" s="270" t="s">
        <v>311</v>
      </c>
      <c r="C473" s="78" t="s">
        <v>3069</v>
      </c>
      <c r="D473" s="78" t="s">
        <v>489</v>
      </c>
      <c r="E473" s="88">
        <v>546.06500000000005</v>
      </c>
      <c r="F473" s="13" t="s">
        <v>3054</v>
      </c>
      <c r="G473" s="96" t="s">
        <v>3055</v>
      </c>
      <c r="H473" s="240">
        <v>482.53500000000003</v>
      </c>
      <c r="I473" s="16"/>
      <c r="J473" s="10"/>
      <c r="K473" s="16"/>
    </row>
    <row r="474" spans="1:11" ht="238.5" x14ac:dyDescent="0.75">
      <c r="A474" s="261"/>
      <c r="B474" s="266"/>
      <c r="C474" s="76" t="s">
        <v>3074</v>
      </c>
      <c r="D474" s="76" t="s">
        <v>3070</v>
      </c>
      <c r="E474" s="80">
        <v>1257.1849999999999</v>
      </c>
      <c r="F474" s="150"/>
      <c r="G474" s="150"/>
      <c r="H474" s="150"/>
      <c r="I474" s="87"/>
      <c r="J474" s="87"/>
      <c r="K474" s="87"/>
    </row>
    <row r="475" spans="1:11" ht="92.75" x14ac:dyDescent="0.75">
      <c r="A475" s="261"/>
      <c r="B475" s="96" t="s">
        <v>312</v>
      </c>
      <c r="C475" s="76" t="s">
        <v>3073</v>
      </c>
      <c r="D475" s="76" t="s">
        <v>489</v>
      </c>
      <c r="E475" s="93"/>
      <c r="F475" s="13"/>
      <c r="G475" s="13"/>
      <c r="H475" s="54"/>
      <c r="I475" s="87"/>
      <c r="J475" s="87"/>
      <c r="K475" s="87"/>
    </row>
    <row r="476" spans="1:11" ht="106" x14ac:dyDescent="0.75">
      <c r="A476" s="74" t="s">
        <v>27</v>
      </c>
      <c r="B476" s="96" t="s">
        <v>313</v>
      </c>
      <c r="C476" s="13" t="s">
        <v>1468</v>
      </c>
      <c r="D476" s="96" t="s">
        <v>1469</v>
      </c>
      <c r="E476" s="39">
        <v>123.35</v>
      </c>
      <c r="F476" s="150"/>
      <c r="G476" s="150"/>
      <c r="H476" s="150"/>
      <c r="I476" s="87"/>
      <c r="J476" s="87"/>
      <c r="K476" s="87"/>
    </row>
    <row r="477" spans="1:11" ht="120.75" customHeight="1" x14ac:dyDescent="0.75">
      <c r="A477" s="74" t="s">
        <v>29</v>
      </c>
      <c r="B477" s="76" t="s">
        <v>314</v>
      </c>
      <c r="C477" s="76" t="s">
        <v>3071</v>
      </c>
      <c r="D477" s="76" t="s">
        <v>3070</v>
      </c>
      <c r="E477" s="74">
        <v>2195.7600000000002</v>
      </c>
      <c r="F477" s="81"/>
      <c r="G477" s="96"/>
      <c r="H477" s="82"/>
      <c r="I477" s="87"/>
      <c r="J477" s="87"/>
      <c r="K477" s="87"/>
    </row>
    <row r="478" spans="1:11" ht="145.75" x14ac:dyDescent="0.75">
      <c r="A478" s="74" t="s">
        <v>30</v>
      </c>
      <c r="B478" s="76" t="s">
        <v>315</v>
      </c>
      <c r="C478" s="96" t="s">
        <v>525</v>
      </c>
      <c r="D478" s="96" t="s">
        <v>489</v>
      </c>
      <c r="E478" s="107">
        <v>600.23</v>
      </c>
      <c r="F478" s="81"/>
      <c r="G478" s="81"/>
      <c r="H478" s="14"/>
      <c r="I478" s="16" t="s">
        <v>778</v>
      </c>
      <c r="J478" s="42">
        <v>600.23</v>
      </c>
      <c r="K478" s="96" t="s">
        <v>686</v>
      </c>
    </row>
    <row r="479" spans="1:11" ht="96" customHeight="1" x14ac:dyDescent="0.75">
      <c r="A479" s="102" t="s">
        <v>32</v>
      </c>
      <c r="B479" s="96" t="s">
        <v>316</v>
      </c>
      <c r="C479" s="83" t="s">
        <v>906</v>
      </c>
      <c r="D479" s="83" t="s">
        <v>511</v>
      </c>
      <c r="E479" s="79">
        <v>23.75</v>
      </c>
      <c r="F479" s="80"/>
      <c r="G479" s="80"/>
      <c r="H479" s="87"/>
      <c r="I479" s="74"/>
      <c r="J479" s="16"/>
      <c r="K479" s="10"/>
    </row>
    <row r="480" spans="1:11" ht="66.25" x14ac:dyDescent="0.75">
      <c r="A480" s="74" t="s">
        <v>34</v>
      </c>
      <c r="B480" s="76" t="s">
        <v>317</v>
      </c>
      <c r="C480" s="87"/>
      <c r="D480" s="87"/>
      <c r="E480" s="74"/>
      <c r="F480" s="81"/>
      <c r="G480" s="81"/>
      <c r="H480" s="14"/>
      <c r="I480" s="16"/>
      <c r="J480" s="42"/>
      <c r="K480" s="74"/>
    </row>
    <row r="481" spans="1:11" ht="132.5" x14ac:dyDescent="0.75">
      <c r="A481" s="74" t="s">
        <v>36</v>
      </c>
      <c r="B481" s="76" t="s">
        <v>687</v>
      </c>
      <c r="C481" s="258" t="s">
        <v>318</v>
      </c>
      <c r="D481" s="258" t="s">
        <v>489</v>
      </c>
      <c r="E481" s="74">
        <v>444.14</v>
      </c>
      <c r="F481" s="96" t="s">
        <v>1161</v>
      </c>
      <c r="G481" s="96" t="s">
        <v>1162</v>
      </c>
      <c r="H481" s="119">
        <v>444.14</v>
      </c>
      <c r="I481" s="87"/>
      <c r="J481" s="87"/>
      <c r="K481" s="87"/>
    </row>
    <row r="482" spans="1:11" ht="132.5" x14ac:dyDescent="0.75">
      <c r="A482" s="74" t="s">
        <v>38</v>
      </c>
      <c r="B482" s="76" t="s">
        <v>319</v>
      </c>
      <c r="C482" s="293"/>
      <c r="D482" s="293"/>
      <c r="E482" s="74">
        <v>525.84</v>
      </c>
      <c r="F482" s="96" t="s">
        <v>1272</v>
      </c>
      <c r="G482" s="96" t="s">
        <v>1271</v>
      </c>
      <c r="H482" s="74">
        <v>525.84</v>
      </c>
      <c r="I482" s="16"/>
      <c r="J482" s="74"/>
      <c r="K482" s="16"/>
    </row>
    <row r="483" spans="1:11" ht="126" customHeight="1" x14ac:dyDescent="0.75">
      <c r="A483" s="148" t="s">
        <v>211</v>
      </c>
      <c r="B483" s="18" t="s">
        <v>1245</v>
      </c>
      <c r="C483" s="76" t="s">
        <v>1246</v>
      </c>
      <c r="D483" s="116" t="s">
        <v>511</v>
      </c>
      <c r="E483" s="74">
        <v>716.82</v>
      </c>
      <c r="F483" s="87"/>
      <c r="G483" s="87"/>
      <c r="H483" s="87"/>
      <c r="I483" s="16"/>
      <c r="J483" s="74"/>
      <c r="K483" s="16"/>
    </row>
    <row r="484" spans="1:11" ht="55.5" customHeight="1" x14ac:dyDescent="0.75">
      <c r="A484" s="255" t="s">
        <v>213</v>
      </c>
      <c r="B484" s="56" t="s">
        <v>2969</v>
      </c>
      <c r="C484" s="245" t="s">
        <v>3048</v>
      </c>
      <c r="D484" s="258" t="s">
        <v>3047</v>
      </c>
      <c r="E484" s="74"/>
      <c r="F484" s="87"/>
      <c r="G484" s="87"/>
      <c r="H484" s="87"/>
      <c r="I484" s="16"/>
      <c r="J484" s="74"/>
      <c r="K484" s="16"/>
    </row>
    <row r="485" spans="1:11" ht="55.5" customHeight="1" x14ac:dyDescent="0.75">
      <c r="A485" s="256"/>
      <c r="B485" s="118" t="s">
        <v>3041</v>
      </c>
      <c r="C485" s="252"/>
      <c r="D485" s="259"/>
      <c r="E485" s="107">
        <v>249.4</v>
      </c>
      <c r="F485" s="87"/>
      <c r="G485" s="87"/>
      <c r="H485" s="87"/>
      <c r="I485" s="16"/>
      <c r="J485" s="74"/>
      <c r="K485" s="16"/>
    </row>
    <row r="486" spans="1:11" ht="61.5" customHeight="1" x14ac:dyDescent="0.75">
      <c r="A486" s="256"/>
      <c r="B486" s="56" t="s">
        <v>3042</v>
      </c>
      <c r="C486" s="252"/>
      <c r="D486" s="259"/>
      <c r="E486" s="74"/>
      <c r="F486" s="87"/>
      <c r="G486" s="87"/>
      <c r="H486" s="87"/>
      <c r="I486" s="16"/>
      <c r="J486" s="74"/>
      <c r="K486" s="16"/>
    </row>
    <row r="487" spans="1:11" ht="71.25" customHeight="1" x14ac:dyDescent="0.75">
      <c r="A487" s="256"/>
      <c r="B487" s="56" t="s">
        <v>3043</v>
      </c>
      <c r="C487" s="252"/>
      <c r="D487" s="259"/>
      <c r="E487" s="74"/>
      <c r="F487" s="87"/>
      <c r="G487" s="87"/>
      <c r="H487" s="87"/>
      <c r="I487" s="16"/>
      <c r="J487" s="74"/>
      <c r="K487" s="16"/>
    </row>
    <row r="488" spans="1:11" ht="72.25" customHeight="1" x14ac:dyDescent="0.75">
      <c r="A488" s="256"/>
      <c r="B488" s="56" t="s">
        <v>3044</v>
      </c>
      <c r="C488" s="252"/>
      <c r="D488" s="259"/>
      <c r="E488" s="74"/>
      <c r="F488" s="87"/>
      <c r="G488" s="87"/>
      <c r="H488" s="87"/>
      <c r="I488" s="16"/>
      <c r="J488" s="74"/>
      <c r="K488" s="16"/>
    </row>
    <row r="489" spans="1:11" ht="64" customHeight="1" x14ac:dyDescent="0.75">
      <c r="A489" s="256"/>
      <c r="B489" s="56" t="s">
        <v>3045</v>
      </c>
      <c r="C489" s="252"/>
      <c r="D489" s="259"/>
      <c r="E489" s="74"/>
      <c r="F489" s="87"/>
      <c r="G489" s="87"/>
      <c r="H489" s="87"/>
      <c r="I489" s="16"/>
      <c r="J489" s="74"/>
      <c r="K489" s="16"/>
    </row>
    <row r="490" spans="1:11" ht="67" customHeight="1" x14ac:dyDescent="0.75">
      <c r="A490" s="256"/>
      <c r="B490" s="56" t="s">
        <v>3046</v>
      </c>
      <c r="C490" s="247"/>
      <c r="D490" s="260"/>
      <c r="E490" s="74"/>
      <c r="F490" s="87"/>
      <c r="G490" s="87"/>
      <c r="H490" s="87"/>
      <c r="I490" s="16"/>
      <c r="J490" s="74"/>
      <c r="K490" s="16"/>
    </row>
    <row r="491" spans="1:11" x14ac:dyDescent="0.75">
      <c r="A491" s="263" t="s">
        <v>40</v>
      </c>
      <c r="B491" s="264"/>
      <c r="C491" s="90"/>
      <c r="D491" s="90"/>
      <c r="E491" s="26">
        <f>E442+E443+E456+E457+E458+E460+E462+E463+E465+E469+E470+E471+E482+E481+E479+E478+E477+E476+E473+E472+E483+E485+E474</f>
        <v>21491.979999999996</v>
      </c>
      <c r="F491" s="90"/>
      <c r="G491" s="90"/>
      <c r="H491" s="20">
        <f>H465+H467+H466+H481+H469+H473+H468+H464+H463+H482</f>
        <v>2425.2927</v>
      </c>
      <c r="I491" s="55"/>
      <c r="J491" s="20">
        <f>J466+J478+J471</f>
        <v>727.9</v>
      </c>
      <c r="K491" s="89"/>
    </row>
    <row r="492" spans="1:11" x14ac:dyDescent="0.75">
      <c r="A492" s="265" t="s">
        <v>320</v>
      </c>
      <c r="B492" s="265"/>
      <c r="C492" s="265"/>
      <c r="D492" s="265"/>
      <c r="E492" s="265"/>
      <c r="F492" s="265"/>
      <c r="G492" s="265"/>
      <c r="H492" s="265"/>
      <c r="I492" s="265"/>
      <c r="J492" s="265"/>
      <c r="K492" s="265"/>
    </row>
    <row r="493" spans="1:11" ht="132.5" x14ac:dyDescent="0.75">
      <c r="A493" s="79" t="s">
        <v>6</v>
      </c>
      <c r="B493" s="81" t="s">
        <v>321</v>
      </c>
      <c r="C493" s="83" t="s">
        <v>688</v>
      </c>
      <c r="D493" s="76" t="s">
        <v>689</v>
      </c>
      <c r="E493" s="82">
        <v>4018.97</v>
      </c>
      <c r="F493" s="81" t="s">
        <v>3009</v>
      </c>
      <c r="G493" s="96" t="s">
        <v>3010</v>
      </c>
      <c r="H493" s="82">
        <v>27</v>
      </c>
      <c r="I493" s="96"/>
      <c r="J493" s="10"/>
      <c r="K493" s="76"/>
    </row>
    <row r="494" spans="1:11" ht="93.25" x14ac:dyDescent="0.75">
      <c r="A494" s="79" t="s">
        <v>8</v>
      </c>
      <c r="B494" s="76" t="s">
        <v>322</v>
      </c>
      <c r="C494" s="83" t="s">
        <v>691</v>
      </c>
      <c r="D494" s="101" t="s">
        <v>690</v>
      </c>
      <c r="E494" s="82">
        <v>1747.48</v>
      </c>
      <c r="F494" s="87"/>
      <c r="G494" s="87"/>
      <c r="H494" s="87"/>
      <c r="I494" s="87"/>
      <c r="J494" s="87"/>
      <c r="K494" s="87"/>
    </row>
    <row r="495" spans="1:11" ht="53" x14ac:dyDescent="0.75">
      <c r="A495" s="79" t="s">
        <v>10</v>
      </c>
      <c r="B495" s="76" t="s">
        <v>323</v>
      </c>
      <c r="C495" s="331" t="s">
        <v>415</v>
      </c>
      <c r="D495" s="288" t="s">
        <v>492</v>
      </c>
      <c r="E495" s="82"/>
      <c r="F495" s="87"/>
      <c r="G495" s="87"/>
      <c r="H495" s="87"/>
      <c r="I495" s="87"/>
      <c r="J495" s="87"/>
      <c r="K495" s="87"/>
    </row>
    <row r="496" spans="1:11" ht="66.25" x14ac:dyDescent="0.75">
      <c r="A496" s="79" t="s">
        <v>12</v>
      </c>
      <c r="B496" s="76" t="s">
        <v>324</v>
      </c>
      <c r="C496" s="257"/>
      <c r="D496" s="246"/>
      <c r="E496" s="82"/>
      <c r="F496" s="87"/>
      <c r="G496" s="87"/>
      <c r="H496" s="87"/>
      <c r="I496" s="87"/>
      <c r="J496" s="87"/>
      <c r="K496" s="87"/>
    </row>
    <row r="497" spans="1:11" ht="53" x14ac:dyDescent="0.75">
      <c r="A497" s="79" t="s">
        <v>14</v>
      </c>
      <c r="B497" s="76" t="s">
        <v>325</v>
      </c>
      <c r="C497" s="257"/>
      <c r="D497" s="246"/>
      <c r="E497" s="82"/>
      <c r="F497" s="87"/>
      <c r="G497" s="87"/>
      <c r="H497" s="87"/>
      <c r="I497" s="87"/>
      <c r="J497" s="87"/>
      <c r="K497" s="87"/>
    </row>
    <row r="498" spans="1:11" ht="66.25" x14ac:dyDescent="0.75">
      <c r="A498" s="79" t="s">
        <v>16</v>
      </c>
      <c r="B498" s="76" t="s">
        <v>326</v>
      </c>
      <c r="C498" s="257"/>
      <c r="D498" s="246"/>
      <c r="E498" s="82"/>
      <c r="F498" s="87"/>
      <c r="G498" s="87"/>
      <c r="H498" s="87"/>
      <c r="I498" s="87"/>
      <c r="J498" s="87"/>
      <c r="K498" s="87"/>
    </row>
    <row r="499" spans="1:11" ht="66.25" x14ac:dyDescent="0.75">
      <c r="A499" s="79" t="s">
        <v>18</v>
      </c>
      <c r="B499" s="76" t="s">
        <v>327</v>
      </c>
      <c r="C499" s="257"/>
      <c r="D499" s="246"/>
      <c r="E499" s="82"/>
      <c r="F499" s="87"/>
      <c r="G499" s="87"/>
      <c r="H499" s="87"/>
      <c r="I499" s="87"/>
      <c r="J499" s="87"/>
      <c r="K499" s="87"/>
    </row>
    <row r="500" spans="1:11" ht="39.75" x14ac:dyDescent="0.75">
      <c r="A500" s="79" t="s">
        <v>20</v>
      </c>
      <c r="B500" s="76" t="s">
        <v>328</v>
      </c>
      <c r="C500" s="257"/>
      <c r="D500" s="249"/>
      <c r="E500" s="82"/>
      <c r="F500" s="87"/>
      <c r="G500" s="87"/>
      <c r="H500" s="87"/>
      <c r="I500" s="87"/>
      <c r="J500" s="87"/>
      <c r="K500" s="87"/>
    </row>
    <row r="501" spans="1:11" ht="79.5" x14ac:dyDescent="0.75">
      <c r="A501" s="79" t="s">
        <v>22</v>
      </c>
      <c r="B501" s="56" t="s">
        <v>329</v>
      </c>
      <c r="C501" s="76" t="s">
        <v>330</v>
      </c>
      <c r="D501" s="116" t="s">
        <v>692</v>
      </c>
      <c r="E501" s="82">
        <v>164.15</v>
      </c>
      <c r="F501" s="87"/>
      <c r="G501" s="87"/>
      <c r="H501" s="87"/>
      <c r="I501" s="87"/>
      <c r="J501" s="87"/>
      <c r="K501" s="87"/>
    </row>
    <row r="502" spans="1:11" x14ac:dyDescent="0.75">
      <c r="A502" s="370" t="s">
        <v>40</v>
      </c>
      <c r="B502" s="366"/>
      <c r="C502" s="57"/>
      <c r="D502" s="57"/>
      <c r="E502" s="19">
        <f>SUM(E493:E501)</f>
        <v>5930.5999999999995</v>
      </c>
      <c r="F502" s="90"/>
      <c r="G502" s="90"/>
      <c r="H502" s="19">
        <v>27</v>
      </c>
      <c r="I502" s="90"/>
      <c r="J502" s="43">
        <v>0</v>
      </c>
      <c r="K502" s="89"/>
    </row>
    <row r="503" spans="1:11" x14ac:dyDescent="0.75">
      <c r="A503" s="371" t="s">
        <v>331</v>
      </c>
      <c r="B503" s="371"/>
      <c r="C503" s="371"/>
      <c r="D503" s="371"/>
      <c r="E503" s="371"/>
      <c r="F503" s="371"/>
      <c r="G503" s="371"/>
      <c r="H503" s="371"/>
      <c r="I503" s="371"/>
      <c r="J503" s="371"/>
      <c r="K503" s="371"/>
    </row>
    <row r="504" spans="1:11" ht="53" x14ac:dyDescent="0.75">
      <c r="A504" s="283" t="s">
        <v>6</v>
      </c>
      <c r="B504" s="84" t="s">
        <v>332</v>
      </c>
      <c r="C504" s="253" t="s">
        <v>693</v>
      </c>
      <c r="D504" s="257" t="s">
        <v>485</v>
      </c>
      <c r="E504" s="86">
        <v>730.76</v>
      </c>
      <c r="F504" s="87"/>
      <c r="G504" s="87"/>
      <c r="H504" s="87"/>
      <c r="I504" s="16"/>
      <c r="J504" s="10"/>
      <c r="K504" s="76"/>
    </row>
    <row r="505" spans="1:11" ht="66.25" x14ac:dyDescent="0.75">
      <c r="A505" s="255"/>
      <c r="B505" s="84" t="s">
        <v>333</v>
      </c>
      <c r="C505" s="253"/>
      <c r="D505" s="257"/>
      <c r="E505" s="86">
        <v>0</v>
      </c>
      <c r="F505" s="87"/>
      <c r="G505" s="87"/>
      <c r="H505" s="87"/>
      <c r="I505" s="87"/>
      <c r="J505" s="87"/>
      <c r="K505" s="87"/>
    </row>
    <row r="506" spans="1:11" ht="92.75" x14ac:dyDescent="0.75">
      <c r="A506" s="86" t="s">
        <v>8</v>
      </c>
      <c r="B506" s="84" t="s">
        <v>334</v>
      </c>
      <c r="C506" s="81" t="s">
        <v>694</v>
      </c>
      <c r="D506" s="76" t="s">
        <v>505</v>
      </c>
      <c r="E506" s="82">
        <v>15.7</v>
      </c>
      <c r="F506" s="87"/>
      <c r="G506" s="87"/>
      <c r="H506" s="87"/>
      <c r="I506" s="87"/>
      <c r="J506" s="87"/>
      <c r="K506" s="87"/>
    </row>
    <row r="507" spans="1:11" ht="132.5" x14ac:dyDescent="0.75">
      <c r="A507" s="283" t="s">
        <v>10</v>
      </c>
      <c r="B507" s="270" t="s">
        <v>335</v>
      </c>
      <c r="C507" s="253" t="s">
        <v>695</v>
      </c>
      <c r="D507" s="245" t="s">
        <v>675</v>
      </c>
      <c r="E507" s="283">
        <v>659.96</v>
      </c>
      <c r="F507" s="83" t="s">
        <v>696</v>
      </c>
      <c r="G507" s="96" t="s">
        <v>537</v>
      </c>
      <c r="H507" s="79">
        <v>74.209999999999994</v>
      </c>
      <c r="I507" s="87"/>
      <c r="J507" s="87"/>
      <c r="K507" s="87"/>
    </row>
    <row r="508" spans="1:11" ht="119.25" x14ac:dyDescent="0.75">
      <c r="A508" s="255"/>
      <c r="B508" s="270"/>
      <c r="C508" s="257"/>
      <c r="D508" s="246"/>
      <c r="E508" s="255"/>
      <c r="F508" s="81" t="s">
        <v>697</v>
      </c>
      <c r="G508" s="84" t="s">
        <v>507</v>
      </c>
      <c r="H508" s="86">
        <v>10.24</v>
      </c>
      <c r="I508" s="87"/>
      <c r="J508" s="87"/>
      <c r="K508" s="87"/>
    </row>
    <row r="509" spans="1:11" ht="132.5" x14ac:dyDescent="0.75">
      <c r="A509" s="255"/>
      <c r="B509" s="270"/>
      <c r="C509" s="257"/>
      <c r="D509" s="246"/>
      <c r="E509" s="255"/>
      <c r="F509" s="81" t="s">
        <v>1662</v>
      </c>
      <c r="G509" s="96" t="s">
        <v>1663</v>
      </c>
      <c r="H509" s="86">
        <v>57.08</v>
      </c>
      <c r="I509" s="87"/>
      <c r="J509" s="87"/>
      <c r="K509" s="87"/>
    </row>
    <row r="510" spans="1:11" ht="172.25" x14ac:dyDescent="0.75">
      <c r="A510" s="255"/>
      <c r="B510" s="270"/>
      <c r="C510" s="257"/>
      <c r="D510" s="246"/>
      <c r="E510" s="255"/>
      <c r="F510" s="81" t="s">
        <v>1249</v>
      </c>
      <c r="G510" s="84" t="s">
        <v>1250</v>
      </c>
      <c r="H510" s="86">
        <v>7.85</v>
      </c>
      <c r="I510" s="87"/>
      <c r="J510" s="87"/>
      <c r="K510" s="87"/>
    </row>
    <row r="511" spans="1:11" ht="159" x14ac:dyDescent="0.75">
      <c r="A511" s="255"/>
      <c r="B511" s="270"/>
      <c r="C511" s="257"/>
      <c r="D511" s="249"/>
      <c r="E511" s="255"/>
      <c r="F511" s="111" t="s">
        <v>1395</v>
      </c>
      <c r="G511" s="96" t="s">
        <v>1396</v>
      </c>
      <c r="H511" s="82">
        <v>8.59</v>
      </c>
      <c r="I511" s="87"/>
      <c r="J511" s="87"/>
      <c r="K511" s="87"/>
    </row>
    <row r="512" spans="1:11" ht="92.75" x14ac:dyDescent="0.75">
      <c r="A512" s="80"/>
      <c r="B512" s="96"/>
      <c r="C512" s="81" t="s">
        <v>1771</v>
      </c>
      <c r="D512" s="96" t="s">
        <v>1772</v>
      </c>
      <c r="E512" s="86">
        <v>663.67</v>
      </c>
      <c r="F512" s="164"/>
      <c r="G512" s="78"/>
      <c r="H512" s="82"/>
      <c r="I512" s="87"/>
      <c r="J512" s="87"/>
      <c r="K512" s="87"/>
    </row>
    <row r="513" spans="1:11" ht="132.5" x14ac:dyDescent="0.75">
      <c r="A513" s="283" t="s">
        <v>12</v>
      </c>
      <c r="B513" s="96" t="s">
        <v>1244</v>
      </c>
      <c r="C513" s="253" t="s">
        <v>695</v>
      </c>
      <c r="D513" s="248" t="s">
        <v>511</v>
      </c>
      <c r="E513" s="82">
        <v>789.07</v>
      </c>
      <c r="F513" s="258" t="s">
        <v>700</v>
      </c>
      <c r="G513" s="258" t="s">
        <v>699</v>
      </c>
      <c r="H513" s="82">
        <v>789.07</v>
      </c>
      <c r="I513" s="96"/>
      <c r="J513" s="42"/>
      <c r="K513" s="76"/>
    </row>
    <row r="514" spans="1:11" ht="66.25" x14ac:dyDescent="0.75">
      <c r="A514" s="255"/>
      <c r="B514" s="96" t="s">
        <v>336</v>
      </c>
      <c r="C514" s="257"/>
      <c r="D514" s="246"/>
      <c r="E514" s="82">
        <v>90</v>
      </c>
      <c r="F514" s="269"/>
      <c r="G514" s="285"/>
      <c r="H514" s="82">
        <v>90</v>
      </c>
      <c r="I514" s="87"/>
      <c r="J514" s="87"/>
      <c r="K514" s="87"/>
    </row>
    <row r="515" spans="1:11" ht="53" x14ac:dyDescent="0.75">
      <c r="A515" s="255"/>
      <c r="B515" s="96" t="s">
        <v>337</v>
      </c>
      <c r="C515" s="257"/>
      <c r="D515" s="246"/>
      <c r="E515" s="86"/>
      <c r="F515" s="87"/>
      <c r="G515" s="87"/>
      <c r="H515" s="97"/>
      <c r="I515" s="87"/>
      <c r="J515" s="87"/>
      <c r="K515" s="87"/>
    </row>
    <row r="516" spans="1:11" x14ac:dyDescent="0.75">
      <c r="A516" s="263" t="s">
        <v>40</v>
      </c>
      <c r="B516" s="264"/>
      <c r="C516" s="25"/>
      <c r="D516" s="25"/>
      <c r="E516" s="20">
        <f>E504+E505+E506+E507+E513+E514+E512</f>
        <v>2949.1600000000003</v>
      </c>
      <c r="F516" s="58"/>
      <c r="G516" s="58"/>
      <c r="H516" s="19">
        <f>H507+H508+H509+H510+H511+H513+H514</f>
        <v>1037.04</v>
      </c>
      <c r="I516" s="90"/>
      <c r="J516" s="20">
        <f>J513+J504</f>
        <v>0</v>
      </c>
      <c r="K516" s="89"/>
    </row>
    <row r="517" spans="1:11" x14ac:dyDescent="0.75">
      <c r="A517" s="265" t="s">
        <v>338</v>
      </c>
      <c r="B517" s="265"/>
      <c r="C517" s="265"/>
      <c r="D517" s="265"/>
      <c r="E517" s="265"/>
      <c r="F517" s="265"/>
      <c r="G517" s="265"/>
      <c r="H517" s="265"/>
      <c r="I517" s="265"/>
      <c r="J517" s="265"/>
      <c r="K517" s="265"/>
    </row>
    <row r="518" spans="1:11" ht="119.25" x14ac:dyDescent="0.75">
      <c r="A518" s="365" t="s">
        <v>6</v>
      </c>
      <c r="B518" s="98" t="s">
        <v>339</v>
      </c>
      <c r="C518" s="335" t="s">
        <v>701</v>
      </c>
      <c r="D518" s="248" t="s">
        <v>485</v>
      </c>
      <c r="E518" s="46">
        <v>1293.47</v>
      </c>
      <c r="F518" s="81" t="s">
        <v>702</v>
      </c>
      <c r="G518" s="96" t="s">
        <v>507</v>
      </c>
      <c r="H518" s="86">
        <v>3.52</v>
      </c>
      <c r="I518" s="87"/>
      <c r="J518" s="87"/>
      <c r="K518" s="87"/>
    </row>
    <row r="519" spans="1:11" ht="53" x14ac:dyDescent="0.75">
      <c r="A519" s="337"/>
      <c r="B519" s="98" t="s">
        <v>340</v>
      </c>
      <c r="C519" s="335"/>
      <c r="D519" s="252"/>
      <c r="E519" s="46">
        <v>78.010000000000005</v>
      </c>
      <c r="F519" s="87"/>
      <c r="G519" s="87"/>
      <c r="H519" s="87"/>
      <c r="I519" s="96"/>
      <c r="J519" s="10"/>
      <c r="K519" s="76"/>
    </row>
    <row r="520" spans="1:11" ht="53" x14ac:dyDescent="0.75">
      <c r="A520" s="337"/>
      <c r="B520" s="98" t="s">
        <v>341</v>
      </c>
      <c r="C520" s="335"/>
      <c r="D520" s="252"/>
      <c r="E520" s="46">
        <v>137</v>
      </c>
      <c r="F520" s="87"/>
      <c r="G520" s="87"/>
      <c r="H520" s="87"/>
      <c r="I520" s="87"/>
      <c r="J520" s="87"/>
      <c r="K520" s="87"/>
    </row>
    <row r="521" spans="1:11" ht="66.25" x14ac:dyDescent="0.75">
      <c r="A521" s="337"/>
      <c r="B521" s="98" t="s">
        <v>1777</v>
      </c>
      <c r="C521" s="335"/>
      <c r="D521" s="252"/>
      <c r="E521" s="46"/>
      <c r="F521" s="87"/>
      <c r="G521" s="87"/>
      <c r="H521" s="87"/>
      <c r="I521" s="87"/>
      <c r="J521" s="87"/>
      <c r="K521" s="87"/>
    </row>
    <row r="522" spans="1:11" ht="53" x14ac:dyDescent="0.75">
      <c r="A522" s="337"/>
      <c r="B522" s="98" t="s">
        <v>1778</v>
      </c>
      <c r="C522" s="335"/>
      <c r="D522" s="252"/>
      <c r="E522" s="46"/>
      <c r="F522" s="87"/>
      <c r="G522" s="87"/>
      <c r="H522" s="87"/>
      <c r="I522" s="87"/>
      <c r="J522" s="87"/>
      <c r="K522" s="87"/>
    </row>
    <row r="523" spans="1:11" ht="66.25" x14ac:dyDescent="0.75">
      <c r="A523" s="337"/>
      <c r="B523" s="98" t="s">
        <v>1779</v>
      </c>
      <c r="C523" s="335"/>
      <c r="D523" s="257" t="s">
        <v>1785</v>
      </c>
      <c r="E523" s="46"/>
      <c r="F523" s="87"/>
      <c r="G523" s="87"/>
      <c r="H523" s="87"/>
      <c r="I523" s="87"/>
      <c r="J523" s="87"/>
      <c r="K523" s="87"/>
    </row>
    <row r="524" spans="1:11" ht="66.25" x14ac:dyDescent="0.75">
      <c r="A524" s="337"/>
      <c r="B524" s="98" t="s">
        <v>1780</v>
      </c>
      <c r="C524" s="335"/>
      <c r="D524" s="254"/>
      <c r="E524" s="46"/>
      <c r="F524" s="87"/>
      <c r="G524" s="87"/>
      <c r="H524" s="87"/>
      <c r="I524" s="87"/>
      <c r="J524" s="87"/>
      <c r="K524" s="87"/>
    </row>
    <row r="525" spans="1:11" ht="66.25" x14ac:dyDescent="0.75">
      <c r="A525" s="337"/>
      <c r="B525" s="98" t="s">
        <v>1781</v>
      </c>
      <c r="C525" s="335"/>
      <c r="D525" s="254"/>
      <c r="E525" s="46"/>
      <c r="F525" s="87"/>
      <c r="G525" s="87"/>
      <c r="H525" s="87"/>
      <c r="I525" s="87"/>
      <c r="J525" s="87"/>
      <c r="K525" s="87"/>
    </row>
    <row r="526" spans="1:11" ht="66.25" x14ac:dyDescent="0.75">
      <c r="A526" s="337"/>
      <c r="B526" s="98" t="s">
        <v>1782</v>
      </c>
      <c r="C526" s="335"/>
      <c r="D526" s="254"/>
      <c r="E526" s="46"/>
      <c r="F526" s="87"/>
      <c r="G526" s="87"/>
      <c r="H526" s="87"/>
      <c r="I526" s="87"/>
      <c r="J526" s="87"/>
      <c r="K526" s="87"/>
    </row>
    <row r="527" spans="1:11" ht="66.25" x14ac:dyDescent="0.75">
      <c r="A527" s="337"/>
      <c r="B527" s="98" t="s">
        <v>1783</v>
      </c>
      <c r="C527" s="335"/>
      <c r="D527" s="254"/>
      <c r="E527" s="46"/>
      <c r="F527" s="87"/>
      <c r="G527" s="87"/>
      <c r="H527" s="87"/>
      <c r="I527" s="87"/>
      <c r="J527" s="87"/>
      <c r="K527" s="87"/>
    </row>
    <row r="528" spans="1:11" ht="66.25" x14ac:dyDescent="0.75">
      <c r="A528" s="337"/>
      <c r="B528" s="98" t="s">
        <v>1784</v>
      </c>
      <c r="C528" s="335"/>
      <c r="D528" s="254"/>
      <c r="E528" s="46"/>
      <c r="F528" s="87"/>
      <c r="G528" s="87"/>
      <c r="H528" s="87"/>
      <c r="I528" s="87"/>
      <c r="J528" s="87"/>
      <c r="K528" s="87"/>
    </row>
    <row r="529" spans="1:11" ht="79.5" x14ac:dyDescent="0.75">
      <c r="A529" s="255" t="s">
        <v>8</v>
      </c>
      <c r="B529" s="98" t="s">
        <v>3124</v>
      </c>
      <c r="C529" s="369" t="s">
        <v>3130</v>
      </c>
      <c r="D529" s="248" t="s">
        <v>3131</v>
      </c>
      <c r="E529" s="46"/>
      <c r="F529" s="87"/>
      <c r="G529" s="87"/>
      <c r="H529" s="87"/>
      <c r="I529" s="87"/>
      <c r="J529" s="87"/>
      <c r="K529" s="87"/>
    </row>
    <row r="530" spans="1:11" ht="79.5" x14ac:dyDescent="0.75">
      <c r="A530" s="255"/>
      <c r="B530" s="98" t="s">
        <v>3125</v>
      </c>
      <c r="C530" s="252"/>
      <c r="D530" s="246"/>
      <c r="E530" s="46"/>
      <c r="F530" s="87"/>
      <c r="G530" s="87"/>
      <c r="H530" s="87"/>
      <c r="I530" s="87"/>
      <c r="J530" s="87"/>
      <c r="K530" s="87"/>
    </row>
    <row r="531" spans="1:11" ht="66.25" x14ac:dyDescent="0.75">
      <c r="A531" s="255"/>
      <c r="B531" s="98" t="s">
        <v>3132</v>
      </c>
      <c r="C531" s="252"/>
      <c r="D531" s="246"/>
      <c r="E531" s="46"/>
      <c r="F531" s="87"/>
      <c r="G531" s="87"/>
      <c r="H531" s="87"/>
      <c r="I531" s="87"/>
      <c r="J531" s="87"/>
      <c r="K531" s="87"/>
    </row>
    <row r="532" spans="1:11" ht="79.5" x14ac:dyDescent="0.75">
      <c r="A532" s="255"/>
      <c r="B532" s="98" t="s">
        <v>3126</v>
      </c>
      <c r="C532" s="252"/>
      <c r="D532" s="246"/>
      <c r="E532" s="46"/>
      <c r="F532" s="87"/>
      <c r="G532" s="87"/>
      <c r="H532" s="87"/>
      <c r="I532" s="87"/>
      <c r="J532" s="87"/>
      <c r="K532" s="87"/>
    </row>
    <row r="533" spans="1:11" ht="79.5" x14ac:dyDescent="0.75">
      <c r="A533" s="255"/>
      <c r="B533" s="98" t="s">
        <v>3127</v>
      </c>
      <c r="C533" s="252"/>
      <c r="D533" s="246"/>
      <c r="E533" s="46"/>
      <c r="F533" s="87"/>
      <c r="G533" s="87"/>
      <c r="H533" s="87"/>
      <c r="I533" s="87"/>
      <c r="J533" s="87"/>
      <c r="K533" s="87"/>
    </row>
    <row r="534" spans="1:11" ht="79.5" x14ac:dyDescent="0.75">
      <c r="A534" s="255"/>
      <c r="B534" s="98" t="s">
        <v>3128</v>
      </c>
      <c r="C534" s="252"/>
      <c r="D534" s="246"/>
      <c r="E534" s="46"/>
      <c r="F534" s="87"/>
      <c r="G534" s="87"/>
      <c r="H534" s="87"/>
      <c r="I534" s="87"/>
      <c r="J534" s="87"/>
      <c r="K534" s="87"/>
    </row>
    <row r="535" spans="1:11" ht="79.5" x14ac:dyDescent="0.75">
      <c r="A535" s="255"/>
      <c r="B535" s="98" t="s">
        <v>3129</v>
      </c>
      <c r="C535" s="247"/>
      <c r="D535" s="249"/>
      <c r="E535" s="46"/>
      <c r="F535" s="87"/>
      <c r="G535" s="87"/>
      <c r="H535" s="87"/>
      <c r="I535" s="87"/>
      <c r="J535" s="87"/>
      <c r="K535" s="87"/>
    </row>
    <row r="536" spans="1:11" ht="53" x14ac:dyDescent="0.75">
      <c r="A536" s="283" t="s">
        <v>10</v>
      </c>
      <c r="B536" s="81" t="s">
        <v>342</v>
      </c>
      <c r="C536" s="253" t="s">
        <v>703</v>
      </c>
      <c r="D536" s="257" t="s">
        <v>485</v>
      </c>
      <c r="E536" s="82">
        <v>906.8</v>
      </c>
      <c r="F536" s="87"/>
      <c r="G536" s="87"/>
      <c r="H536" s="87"/>
      <c r="I536" s="87"/>
      <c r="J536" s="87"/>
      <c r="K536" s="87"/>
    </row>
    <row r="537" spans="1:11" ht="53" x14ac:dyDescent="0.75">
      <c r="A537" s="255"/>
      <c r="B537" s="81" t="s">
        <v>343</v>
      </c>
      <c r="C537" s="253"/>
      <c r="D537" s="257"/>
      <c r="E537" s="86">
        <v>0</v>
      </c>
      <c r="F537" s="87"/>
      <c r="G537" s="87"/>
      <c r="H537" s="87"/>
      <c r="I537" s="87"/>
      <c r="J537" s="87"/>
      <c r="K537" s="87"/>
    </row>
    <row r="538" spans="1:11" ht="145.75" x14ac:dyDescent="0.75">
      <c r="A538" s="255" t="s">
        <v>12</v>
      </c>
      <c r="B538" s="248" t="s">
        <v>344</v>
      </c>
      <c r="C538" s="257" t="s">
        <v>704</v>
      </c>
      <c r="D538" s="248" t="s">
        <v>705</v>
      </c>
      <c r="E538" s="291">
        <v>345.39</v>
      </c>
      <c r="F538" s="83" t="s">
        <v>706</v>
      </c>
      <c r="G538" s="83" t="s">
        <v>707</v>
      </c>
      <c r="H538" s="86">
        <v>22.59</v>
      </c>
      <c r="I538" s="87"/>
      <c r="J538" s="87"/>
      <c r="K538" s="87"/>
    </row>
    <row r="539" spans="1:11" ht="145.75" x14ac:dyDescent="0.75">
      <c r="A539" s="255"/>
      <c r="B539" s="249"/>
      <c r="C539" s="257"/>
      <c r="D539" s="246"/>
      <c r="E539" s="281"/>
      <c r="F539" s="83" t="s">
        <v>3051</v>
      </c>
      <c r="G539" s="70" t="s">
        <v>3052</v>
      </c>
      <c r="H539" s="86">
        <v>46.68</v>
      </c>
      <c r="I539" s="87"/>
      <c r="J539" s="87"/>
      <c r="K539" s="87"/>
    </row>
    <row r="540" spans="1:11" ht="66.25" x14ac:dyDescent="0.75">
      <c r="A540" s="255"/>
      <c r="B540" s="76" t="s">
        <v>345</v>
      </c>
      <c r="C540" s="257"/>
      <c r="D540" s="249"/>
      <c r="E540" s="80">
        <v>0</v>
      </c>
      <c r="F540" s="87"/>
      <c r="G540" s="87"/>
      <c r="H540" s="87"/>
      <c r="I540" s="87"/>
      <c r="J540" s="87"/>
      <c r="K540" s="87"/>
    </row>
    <row r="541" spans="1:11" ht="106" x14ac:dyDescent="0.75">
      <c r="A541" s="255" t="s">
        <v>14</v>
      </c>
      <c r="B541" s="96" t="s">
        <v>346</v>
      </c>
      <c r="C541" s="248" t="s">
        <v>695</v>
      </c>
      <c r="D541" s="248" t="s">
        <v>698</v>
      </c>
      <c r="E541" s="74">
        <v>91.06</v>
      </c>
      <c r="F541" s="87"/>
      <c r="G541" s="87"/>
      <c r="H541" s="87"/>
      <c r="I541" s="87"/>
      <c r="J541" s="87"/>
      <c r="K541" s="87"/>
    </row>
    <row r="542" spans="1:11" ht="53" x14ac:dyDescent="0.75">
      <c r="A542" s="255"/>
      <c r="B542" s="96" t="s">
        <v>347</v>
      </c>
      <c r="C542" s="246"/>
      <c r="D542" s="246"/>
      <c r="E542" s="107">
        <v>28</v>
      </c>
      <c r="F542" s="87"/>
      <c r="G542" s="87"/>
      <c r="H542" s="87"/>
      <c r="I542" s="87"/>
      <c r="J542" s="87"/>
      <c r="K542" s="87"/>
    </row>
    <row r="543" spans="1:11" ht="53" x14ac:dyDescent="0.75">
      <c r="A543" s="255"/>
      <c r="B543" s="96" t="s">
        <v>348</v>
      </c>
      <c r="C543" s="249"/>
      <c r="D543" s="249"/>
      <c r="E543" s="107">
        <v>30</v>
      </c>
      <c r="F543" s="87"/>
      <c r="G543" s="87"/>
      <c r="H543" s="87"/>
      <c r="I543" s="87"/>
      <c r="J543" s="87"/>
      <c r="K543" s="87"/>
    </row>
    <row r="544" spans="1:11" ht="132.5" x14ac:dyDescent="0.75">
      <c r="A544" s="291" t="s">
        <v>16</v>
      </c>
      <c r="B544" s="258" t="s">
        <v>349</v>
      </c>
      <c r="C544" s="152" t="s">
        <v>1400</v>
      </c>
      <c r="D544" s="96" t="s">
        <v>1399</v>
      </c>
      <c r="E544" s="80">
        <v>31.44</v>
      </c>
      <c r="F544" s="81" t="s">
        <v>1585</v>
      </c>
      <c r="G544" s="116" t="s">
        <v>1584</v>
      </c>
      <c r="H544" s="86">
        <v>31.44</v>
      </c>
      <c r="I544" s="87"/>
      <c r="J544" s="87"/>
      <c r="K544" s="87"/>
    </row>
    <row r="545" spans="1:11" ht="132.5" x14ac:dyDescent="0.75">
      <c r="A545" s="269"/>
      <c r="B545" s="269"/>
      <c r="C545" s="111" t="s">
        <v>708</v>
      </c>
      <c r="D545" s="117" t="s">
        <v>568</v>
      </c>
      <c r="E545" s="82">
        <v>156.68</v>
      </c>
      <c r="F545" s="81"/>
      <c r="G545" s="81"/>
      <c r="H545" s="86"/>
      <c r="I545" s="87"/>
      <c r="J545" s="87"/>
      <c r="K545" s="87"/>
    </row>
    <row r="546" spans="1:11" ht="132.5" x14ac:dyDescent="0.75">
      <c r="A546" s="74" t="s">
        <v>18</v>
      </c>
      <c r="B546" s="81" t="s">
        <v>350</v>
      </c>
      <c r="C546" s="96" t="s">
        <v>351</v>
      </c>
      <c r="D546" s="76" t="s">
        <v>3093</v>
      </c>
      <c r="E546" s="86">
        <v>254.25</v>
      </c>
      <c r="F546" s="81" t="s">
        <v>709</v>
      </c>
      <c r="G546" s="84" t="s">
        <v>710</v>
      </c>
      <c r="H546" s="86">
        <v>254.25</v>
      </c>
      <c r="I546" s="87"/>
      <c r="J546" s="87"/>
      <c r="K546" s="87"/>
    </row>
    <row r="547" spans="1:11" ht="106" x14ac:dyDescent="0.75">
      <c r="A547" s="148" t="s">
        <v>20</v>
      </c>
      <c r="B547" s="81" t="s">
        <v>2968</v>
      </c>
      <c r="C547" s="81" t="s">
        <v>3109</v>
      </c>
      <c r="D547" s="76" t="s">
        <v>3110</v>
      </c>
      <c r="E547" s="239">
        <v>65.47</v>
      </c>
      <c r="F547" s="81"/>
      <c r="G547" s="84"/>
      <c r="H547" s="86"/>
      <c r="I547" s="87"/>
      <c r="J547" s="87"/>
      <c r="K547" s="87"/>
    </row>
    <row r="548" spans="1:11" ht="53" x14ac:dyDescent="0.75">
      <c r="A548" s="74" t="s">
        <v>22</v>
      </c>
      <c r="B548" s="36" t="s">
        <v>3103</v>
      </c>
      <c r="C548" s="245" t="s">
        <v>3108</v>
      </c>
      <c r="D548" s="248" t="s">
        <v>3111</v>
      </c>
      <c r="E548" s="239">
        <v>739.91</v>
      </c>
      <c r="F548" s="81"/>
      <c r="G548" s="84"/>
      <c r="H548" s="86"/>
      <c r="I548" s="87"/>
      <c r="J548" s="87"/>
      <c r="K548" s="87"/>
    </row>
    <row r="549" spans="1:11" ht="66.25" x14ac:dyDescent="0.75">
      <c r="A549" s="74" t="s">
        <v>23</v>
      </c>
      <c r="B549" s="36" t="s">
        <v>3104</v>
      </c>
      <c r="C549" s="252"/>
      <c r="D549" s="252"/>
      <c r="E549" s="239"/>
      <c r="F549" s="81"/>
      <c r="G549" s="84"/>
      <c r="H549" s="86"/>
      <c r="I549" s="87"/>
      <c r="J549" s="87"/>
      <c r="K549" s="87"/>
    </row>
    <row r="550" spans="1:11" ht="79.5" x14ac:dyDescent="0.75">
      <c r="A550" s="74" t="s">
        <v>25</v>
      </c>
      <c r="B550" s="36" t="s">
        <v>3105</v>
      </c>
      <c r="C550" s="252"/>
      <c r="D550" s="252"/>
      <c r="E550" s="239">
        <v>0.3296</v>
      </c>
      <c r="F550" s="81"/>
      <c r="G550" s="84"/>
      <c r="H550" s="86"/>
      <c r="I550" s="87"/>
      <c r="J550" s="87"/>
      <c r="K550" s="87"/>
    </row>
    <row r="551" spans="1:11" ht="66.25" x14ac:dyDescent="0.75">
      <c r="A551" s="74" t="s">
        <v>27</v>
      </c>
      <c r="B551" s="36" t="s">
        <v>3106</v>
      </c>
      <c r="C551" s="252"/>
      <c r="D551" s="252"/>
      <c r="E551" s="243">
        <v>0.06</v>
      </c>
      <c r="F551" s="81"/>
      <c r="G551" s="84"/>
      <c r="H551" s="86"/>
      <c r="I551" s="87"/>
      <c r="J551" s="87"/>
      <c r="K551" s="87"/>
    </row>
    <row r="552" spans="1:11" ht="66.25" x14ac:dyDescent="0.75">
      <c r="A552" s="74" t="s">
        <v>29</v>
      </c>
      <c r="B552" s="36" t="s">
        <v>3107</v>
      </c>
      <c r="C552" s="247"/>
      <c r="D552" s="247"/>
      <c r="E552" s="239">
        <v>0.12770000000000001</v>
      </c>
      <c r="F552" s="81"/>
      <c r="G552" s="84"/>
      <c r="H552" s="86"/>
      <c r="I552" s="87"/>
      <c r="J552" s="87"/>
      <c r="K552" s="87"/>
    </row>
    <row r="553" spans="1:11" x14ac:dyDescent="0.75">
      <c r="A553" s="263" t="s">
        <v>40</v>
      </c>
      <c r="B553" s="368"/>
      <c r="C553" s="90"/>
      <c r="D553" s="90"/>
      <c r="E553" s="26">
        <f>SUM(E518:E548)</f>
        <v>4157.4799999999996</v>
      </c>
      <c r="F553" s="6"/>
      <c r="G553" s="6"/>
      <c r="H553" s="19">
        <f>H518+H538+H546+H539+H544</f>
        <v>358.48</v>
      </c>
      <c r="I553" s="90"/>
      <c r="J553" s="43">
        <v>0</v>
      </c>
      <c r="K553" s="89"/>
    </row>
    <row r="554" spans="1:11" x14ac:dyDescent="0.75">
      <c r="A554" s="265" t="s">
        <v>352</v>
      </c>
      <c r="B554" s="265"/>
      <c r="C554" s="265"/>
      <c r="D554" s="265"/>
      <c r="E554" s="265"/>
      <c r="F554" s="265"/>
      <c r="G554" s="265"/>
      <c r="H554" s="265"/>
      <c r="I554" s="265"/>
      <c r="J554" s="265"/>
      <c r="K554" s="265"/>
    </row>
    <row r="555" spans="1:11" ht="39.75" x14ac:dyDescent="0.75">
      <c r="A555" s="279" t="s">
        <v>6</v>
      </c>
      <c r="B555" s="81" t="s">
        <v>353</v>
      </c>
      <c r="C555" s="253" t="s">
        <v>711</v>
      </c>
      <c r="D555" s="257" t="s">
        <v>485</v>
      </c>
      <c r="E555" s="86">
        <v>590.91999999999996</v>
      </c>
      <c r="F555" s="87"/>
      <c r="G555" s="87"/>
      <c r="H555" s="87"/>
      <c r="I555" s="87"/>
      <c r="J555" s="87"/>
      <c r="K555" s="87"/>
    </row>
    <row r="556" spans="1:11" ht="39.75" x14ac:dyDescent="0.75">
      <c r="A556" s="337"/>
      <c r="B556" s="81" t="s">
        <v>354</v>
      </c>
      <c r="C556" s="257"/>
      <c r="D556" s="257"/>
      <c r="E556" s="86">
        <v>46.75</v>
      </c>
      <c r="F556" s="87"/>
      <c r="G556" s="87"/>
      <c r="H556" s="87"/>
      <c r="I556" s="16"/>
      <c r="J556" s="10"/>
      <c r="K556" s="76"/>
    </row>
    <row r="557" spans="1:11" ht="39.75" x14ac:dyDescent="0.75">
      <c r="A557" s="292"/>
      <c r="B557" s="81" t="s">
        <v>1768</v>
      </c>
      <c r="C557" s="257"/>
      <c r="D557" s="257"/>
      <c r="E557" s="86">
        <v>131.58000000000001</v>
      </c>
      <c r="F557" s="87"/>
      <c r="G557" s="87"/>
      <c r="H557" s="87"/>
      <c r="I557" s="16"/>
      <c r="J557" s="10"/>
      <c r="K557" s="76"/>
    </row>
    <row r="558" spans="1:11" ht="43.75" customHeight="1" x14ac:dyDescent="0.75">
      <c r="A558" s="279" t="s">
        <v>1029</v>
      </c>
      <c r="B558" s="81" t="s">
        <v>1740</v>
      </c>
      <c r="C558" s="270" t="s">
        <v>1748</v>
      </c>
      <c r="D558" s="248" t="s">
        <v>1749</v>
      </c>
      <c r="E558" s="82">
        <v>54.69</v>
      </c>
      <c r="F558" s="150"/>
      <c r="G558" s="150"/>
      <c r="H558" s="150"/>
      <c r="I558" s="87"/>
      <c r="J558" s="97"/>
      <c r="K558" s="74"/>
    </row>
    <row r="559" spans="1:11" ht="115.25" customHeight="1" x14ac:dyDescent="0.75">
      <c r="A559" s="292"/>
      <c r="B559" s="81" t="s">
        <v>1741</v>
      </c>
      <c r="C559" s="270"/>
      <c r="D559" s="246"/>
      <c r="E559" s="82">
        <v>22.6</v>
      </c>
      <c r="F559" s="150"/>
      <c r="G559" s="150"/>
      <c r="H559" s="150"/>
      <c r="I559" s="87"/>
      <c r="J559" s="97"/>
      <c r="K559" s="74"/>
    </row>
    <row r="560" spans="1:11" ht="132.5" x14ac:dyDescent="0.75">
      <c r="A560" s="291" t="s">
        <v>10</v>
      </c>
      <c r="B560" s="253" t="s">
        <v>355</v>
      </c>
      <c r="C560" s="77" t="s">
        <v>711</v>
      </c>
      <c r="D560" s="76" t="s">
        <v>485</v>
      </c>
      <c r="E560" s="82">
        <v>2666.27</v>
      </c>
      <c r="F560" s="81" t="s">
        <v>712</v>
      </c>
      <c r="G560" s="96" t="s">
        <v>537</v>
      </c>
      <c r="H560" s="82">
        <v>121.36</v>
      </c>
      <c r="I560" s="16" t="s">
        <v>777</v>
      </c>
      <c r="J560" s="10">
        <v>7.41</v>
      </c>
      <c r="K560" s="81" t="s">
        <v>713</v>
      </c>
    </row>
    <row r="561" spans="1:11" ht="92.75" x14ac:dyDescent="0.75">
      <c r="A561" s="337"/>
      <c r="B561" s="253"/>
      <c r="C561" s="76" t="s">
        <v>1497</v>
      </c>
      <c r="D561" s="141" t="s">
        <v>1498</v>
      </c>
      <c r="E561" s="159">
        <v>440.01</v>
      </c>
      <c r="F561" s="81"/>
      <c r="G561" s="96"/>
      <c r="H561" s="82"/>
      <c r="I561" s="16"/>
      <c r="J561" s="10"/>
      <c r="K561" s="76"/>
    </row>
    <row r="562" spans="1:11" ht="172.25" x14ac:dyDescent="0.75">
      <c r="A562" s="337"/>
      <c r="B562" s="257"/>
      <c r="C562" s="96" t="s">
        <v>714</v>
      </c>
      <c r="D562" s="96" t="s">
        <v>568</v>
      </c>
      <c r="E562" s="82">
        <v>97.69</v>
      </c>
      <c r="F562" s="9"/>
      <c r="G562" s="87"/>
      <c r="H562" s="87"/>
      <c r="I562" s="87"/>
      <c r="J562" s="87"/>
      <c r="K562" s="87"/>
    </row>
    <row r="563" spans="1:11" ht="73.5" customHeight="1" x14ac:dyDescent="0.75">
      <c r="A563" s="292"/>
      <c r="B563" s="81" t="s">
        <v>356</v>
      </c>
      <c r="C563" s="76" t="s">
        <v>711</v>
      </c>
      <c r="D563" s="246" t="s">
        <v>485</v>
      </c>
      <c r="E563" s="86">
        <v>0</v>
      </c>
      <c r="F563" s="87"/>
      <c r="G563" s="87"/>
      <c r="H563" s="87"/>
      <c r="I563" s="87"/>
      <c r="J563" s="87"/>
      <c r="K563" s="87"/>
    </row>
    <row r="564" spans="1:11" ht="39.75" x14ac:dyDescent="0.75">
      <c r="A564" s="283" t="s">
        <v>12</v>
      </c>
      <c r="B564" s="81" t="s">
        <v>357</v>
      </c>
      <c r="C564" s="253" t="s">
        <v>715</v>
      </c>
      <c r="D564" s="246"/>
      <c r="E564" s="86">
        <v>807.02</v>
      </c>
      <c r="F564" s="87"/>
      <c r="G564" s="87"/>
      <c r="H564" s="87"/>
      <c r="I564" s="87"/>
      <c r="J564" s="87"/>
      <c r="K564" s="87"/>
    </row>
    <row r="565" spans="1:11" ht="39.75" x14ac:dyDescent="0.75">
      <c r="A565" s="283"/>
      <c r="B565" s="81" t="s">
        <v>358</v>
      </c>
      <c r="C565" s="253"/>
      <c r="D565" s="246"/>
      <c r="E565" s="82">
        <v>25</v>
      </c>
      <c r="F565" s="87"/>
      <c r="G565" s="87"/>
      <c r="H565" s="87"/>
      <c r="I565" s="87"/>
      <c r="J565" s="87"/>
      <c r="K565" s="87"/>
    </row>
    <row r="566" spans="1:11" ht="39.75" x14ac:dyDescent="0.75">
      <c r="A566" s="255"/>
      <c r="B566" s="81" t="s">
        <v>359</v>
      </c>
      <c r="C566" s="257"/>
      <c r="D566" s="246"/>
      <c r="E566" s="82">
        <v>65</v>
      </c>
      <c r="F566" s="87"/>
      <c r="G566" s="87"/>
      <c r="H566" s="87"/>
      <c r="I566" s="87"/>
      <c r="J566" s="87"/>
      <c r="K566" s="87"/>
    </row>
    <row r="567" spans="1:11" ht="39.75" x14ac:dyDescent="0.75">
      <c r="A567" s="255"/>
      <c r="B567" s="81" t="s">
        <v>360</v>
      </c>
      <c r="C567" s="257"/>
      <c r="D567" s="246"/>
      <c r="E567" s="86">
        <v>100.36</v>
      </c>
      <c r="F567" s="87"/>
      <c r="G567" s="87"/>
      <c r="H567" s="87"/>
      <c r="I567" s="96"/>
      <c r="J567" s="74"/>
      <c r="K567" s="76"/>
    </row>
    <row r="568" spans="1:11" ht="39.75" x14ac:dyDescent="0.75">
      <c r="A568" s="255"/>
      <c r="B568" s="81" t="s">
        <v>361</v>
      </c>
      <c r="C568" s="257"/>
      <c r="D568" s="249"/>
      <c r="E568" s="82">
        <v>18.760000000000002</v>
      </c>
      <c r="F568" s="87"/>
      <c r="G568" s="87"/>
      <c r="H568" s="87"/>
      <c r="I568" s="87"/>
      <c r="J568" s="87"/>
      <c r="K568" s="87"/>
    </row>
    <row r="569" spans="1:11" ht="119.25" x14ac:dyDescent="0.75">
      <c r="A569" s="283" t="s">
        <v>14</v>
      </c>
      <c r="B569" s="96" t="s">
        <v>362</v>
      </c>
      <c r="C569" s="245" t="s">
        <v>716</v>
      </c>
      <c r="D569" s="248" t="s">
        <v>675</v>
      </c>
      <c r="E569" s="86">
        <v>477.76</v>
      </c>
      <c r="F569" s="81" t="s">
        <v>717</v>
      </c>
      <c r="G569" s="84" t="s">
        <v>507</v>
      </c>
      <c r="H569" s="86">
        <v>8.98</v>
      </c>
      <c r="I569" s="87"/>
      <c r="J569" s="87"/>
      <c r="K569" s="87"/>
    </row>
    <row r="570" spans="1:11" ht="92.75" x14ac:dyDescent="0.75">
      <c r="A570" s="255"/>
      <c r="B570" s="96" t="s">
        <v>363</v>
      </c>
      <c r="C570" s="246"/>
      <c r="D570" s="246"/>
      <c r="E570" s="82">
        <v>52.8</v>
      </c>
      <c r="F570" s="81"/>
      <c r="G570" s="81"/>
      <c r="H570" s="81"/>
      <c r="I570" s="111" t="s">
        <v>1129</v>
      </c>
      <c r="J570" s="107">
        <v>52.8</v>
      </c>
      <c r="K570" s="76" t="s">
        <v>1130</v>
      </c>
    </row>
    <row r="571" spans="1:11" ht="79.5" x14ac:dyDescent="0.75">
      <c r="A571" s="255"/>
      <c r="B571" s="96" t="s">
        <v>364</v>
      </c>
      <c r="C571" s="246"/>
      <c r="D571" s="246"/>
      <c r="E571" s="86">
        <v>0</v>
      </c>
      <c r="F571" s="87"/>
      <c r="G571" s="87"/>
      <c r="H571" s="87"/>
      <c r="I571" s="87"/>
      <c r="J571" s="87"/>
      <c r="K571" s="87"/>
    </row>
    <row r="572" spans="1:11" ht="79.5" x14ac:dyDescent="0.75">
      <c r="A572" s="255"/>
      <c r="B572" s="96" t="s">
        <v>365</v>
      </c>
      <c r="C572" s="249"/>
      <c r="D572" s="249"/>
      <c r="E572" s="86">
        <v>0</v>
      </c>
      <c r="F572" s="87"/>
      <c r="G572" s="87"/>
      <c r="H572" s="87"/>
      <c r="I572" s="87"/>
      <c r="J572" s="87"/>
      <c r="K572" s="87"/>
    </row>
    <row r="573" spans="1:11" x14ac:dyDescent="0.75">
      <c r="A573" s="345" t="s">
        <v>40</v>
      </c>
      <c r="B573" s="366"/>
      <c r="C573" s="6"/>
      <c r="D573" s="6"/>
      <c r="E573" s="19">
        <f>SUM(E555:E572)</f>
        <v>5597.21</v>
      </c>
      <c r="F573" s="90"/>
      <c r="G573" s="90"/>
      <c r="H573" s="20">
        <f>H560+H569</f>
        <v>130.34</v>
      </c>
      <c r="I573" s="90"/>
      <c r="J573" s="20">
        <f>J560+J570</f>
        <v>60.209999999999994</v>
      </c>
      <c r="K573" s="89"/>
    </row>
    <row r="574" spans="1:11" x14ac:dyDescent="0.75">
      <c r="A574" s="367" t="s">
        <v>366</v>
      </c>
      <c r="B574" s="265"/>
      <c r="C574" s="265"/>
      <c r="D574" s="265"/>
      <c r="E574" s="265"/>
      <c r="F574" s="265"/>
      <c r="G574" s="265"/>
      <c r="H574" s="265"/>
      <c r="I574" s="265"/>
      <c r="J574" s="265"/>
      <c r="K574" s="265"/>
    </row>
    <row r="575" spans="1:11" ht="39.75" x14ac:dyDescent="0.75">
      <c r="A575" s="283" t="s">
        <v>6</v>
      </c>
      <c r="B575" s="81" t="s">
        <v>367</v>
      </c>
      <c r="C575" s="253" t="s">
        <v>718</v>
      </c>
      <c r="D575" s="270" t="s">
        <v>719</v>
      </c>
      <c r="E575" s="107">
        <v>127.2</v>
      </c>
      <c r="F575" s="265"/>
      <c r="G575" s="85"/>
      <c r="H575" s="265"/>
      <c r="I575" s="265"/>
      <c r="J575" s="265"/>
      <c r="K575" s="265"/>
    </row>
    <row r="576" spans="1:11" ht="39.75" x14ac:dyDescent="0.75">
      <c r="A576" s="283"/>
      <c r="B576" s="81" t="s">
        <v>368</v>
      </c>
      <c r="C576" s="253"/>
      <c r="D576" s="270"/>
      <c r="E576" s="107">
        <v>9</v>
      </c>
      <c r="F576" s="318"/>
      <c r="G576" s="97"/>
      <c r="H576" s="318"/>
      <c r="I576" s="318"/>
      <c r="J576" s="318"/>
      <c r="K576" s="318"/>
    </row>
    <row r="577" spans="1:11" ht="66.25" x14ac:dyDescent="0.75">
      <c r="A577" s="283"/>
      <c r="B577" s="81" t="s">
        <v>369</v>
      </c>
      <c r="C577" s="253"/>
      <c r="D577" s="270"/>
      <c r="E577" s="82">
        <v>0</v>
      </c>
      <c r="F577" s="318"/>
      <c r="G577" s="97"/>
      <c r="H577" s="318"/>
      <c r="I577" s="318"/>
      <c r="J577" s="318"/>
      <c r="K577" s="318"/>
    </row>
    <row r="578" spans="1:11" ht="53" x14ac:dyDescent="0.75">
      <c r="A578" s="283" t="s">
        <v>8</v>
      </c>
      <c r="B578" s="96" t="s">
        <v>370</v>
      </c>
      <c r="C578" s="270" t="s">
        <v>720</v>
      </c>
      <c r="D578" s="270" t="s">
        <v>721</v>
      </c>
      <c r="E578" s="86">
        <v>1031.51</v>
      </c>
      <c r="F578" s="265"/>
      <c r="G578" s="85"/>
      <c r="H578" s="265"/>
      <c r="I578" s="265"/>
      <c r="J578" s="265"/>
      <c r="K578" s="265"/>
    </row>
    <row r="579" spans="1:11" ht="40.25" x14ac:dyDescent="0.75">
      <c r="A579" s="255"/>
      <c r="B579" s="114" t="s">
        <v>371</v>
      </c>
      <c r="C579" s="270"/>
      <c r="D579" s="270"/>
      <c r="E579" s="86" t="s">
        <v>372</v>
      </c>
      <c r="F579" s="318"/>
      <c r="G579" s="97"/>
      <c r="H579" s="318"/>
      <c r="I579" s="318"/>
      <c r="J579" s="318"/>
      <c r="K579" s="318"/>
    </row>
    <row r="580" spans="1:11" ht="53" x14ac:dyDescent="0.75">
      <c r="A580" s="255"/>
      <c r="B580" s="96" t="s">
        <v>373</v>
      </c>
      <c r="C580" s="270"/>
      <c r="D580" s="270"/>
      <c r="E580" s="86"/>
      <c r="F580" s="318"/>
      <c r="G580" s="97"/>
      <c r="H580" s="318"/>
      <c r="I580" s="318"/>
      <c r="J580" s="318"/>
      <c r="K580" s="318"/>
    </row>
    <row r="581" spans="1:11" ht="39.75" x14ac:dyDescent="0.75">
      <c r="A581" s="255"/>
      <c r="B581" s="96" t="s">
        <v>374</v>
      </c>
      <c r="C581" s="270"/>
      <c r="D581" s="270"/>
      <c r="E581" s="86"/>
      <c r="F581" s="318"/>
      <c r="G581" s="97"/>
      <c r="H581" s="318"/>
      <c r="I581" s="318"/>
      <c r="J581" s="318"/>
      <c r="K581" s="318"/>
    </row>
    <row r="582" spans="1:11" ht="39.75" x14ac:dyDescent="0.75">
      <c r="A582" s="255"/>
      <c r="B582" s="96" t="s">
        <v>374</v>
      </c>
      <c r="C582" s="270"/>
      <c r="D582" s="270"/>
      <c r="E582" s="86"/>
      <c r="F582" s="318"/>
      <c r="G582" s="97"/>
      <c r="H582" s="318"/>
      <c r="I582" s="318"/>
      <c r="J582" s="318"/>
      <c r="K582" s="318"/>
    </row>
    <row r="583" spans="1:11" ht="53.5" x14ac:dyDescent="0.75">
      <c r="A583" s="255"/>
      <c r="B583" s="114" t="s">
        <v>375</v>
      </c>
      <c r="C583" s="270"/>
      <c r="D583" s="270"/>
      <c r="E583" s="86"/>
      <c r="F583" s="318"/>
      <c r="G583" s="97"/>
      <c r="H583" s="318"/>
      <c r="I583" s="318"/>
      <c r="J583" s="318"/>
      <c r="K583" s="318"/>
    </row>
    <row r="584" spans="1:11" ht="53" x14ac:dyDescent="0.75">
      <c r="A584" s="255"/>
      <c r="B584" s="96" t="s">
        <v>3155</v>
      </c>
      <c r="C584" s="270"/>
      <c r="D584" s="270"/>
      <c r="E584" s="86"/>
      <c r="F584" s="318"/>
      <c r="G584" s="97"/>
      <c r="H584" s="318"/>
      <c r="I584" s="318"/>
      <c r="J584" s="318"/>
      <c r="K584" s="318"/>
    </row>
    <row r="585" spans="1:11" ht="53.5" x14ac:dyDescent="0.75">
      <c r="A585" s="255"/>
      <c r="B585" s="114" t="s">
        <v>376</v>
      </c>
      <c r="C585" s="270"/>
      <c r="D585" s="270"/>
      <c r="E585" s="86"/>
      <c r="F585" s="318"/>
      <c r="G585" s="97"/>
      <c r="H585" s="318"/>
      <c r="I585" s="318"/>
      <c r="J585" s="318"/>
      <c r="K585" s="318"/>
    </row>
    <row r="586" spans="1:11" ht="53.5" x14ac:dyDescent="0.75">
      <c r="A586" s="255"/>
      <c r="B586" s="114" t="s">
        <v>377</v>
      </c>
      <c r="C586" s="270"/>
      <c r="D586" s="270"/>
      <c r="E586" s="86"/>
      <c r="F586" s="318"/>
      <c r="G586" s="97"/>
      <c r="H586" s="318"/>
      <c r="I586" s="318"/>
      <c r="J586" s="318"/>
      <c r="K586" s="318"/>
    </row>
    <row r="587" spans="1:11" ht="40.25" x14ac:dyDescent="0.75">
      <c r="A587" s="255" t="s">
        <v>10</v>
      </c>
      <c r="B587" s="114" t="s">
        <v>378</v>
      </c>
      <c r="C587" s="257" t="s">
        <v>722</v>
      </c>
      <c r="D587" s="257" t="s">
        <v>723</v>
      </c>
      <c r="E587" s="86" t="s">
        <v>379</v>
      </c>
      <c r="F587" s="267"/>
      <c r="G587" s="87"/>
      <c r="H587" s="267"/>
      <c r="I587" s="267"/>
      <c r="J587" s="267"/>
      <c r="K587" s="267"/>
    </row>
    <row r="588" spans="1:11" ht="40.25" x14ac:dyDescent="0.75">
      <c r="A588" s="255"/>
      <c r="B588" s="114" t="s">
        <v>380</v>
      </c>
      <c r="C588" s="257"/>
      <c r="D588" s="257"/>
      <c r="E588" s="86">
        <v>461.99</v>
      </c>
      <c r="F588" s="267"/>
      <c r="G588" s="87"/>
      <c r="H588" s="267"/>
      <c r="I588" s="267"/>
      <c r="J588" s="267"/>
      <c r="K588" s="267"/>
    </row>
    <row r="589" spans="1:11" ht="40.25" x14ac:dyDescent="0.75">
      <c r="A589" s="255"/>
      <c r="B589" s="114" t="s">
        <v>381</v>
      </c>
      <c r="C589" s="257"/>
      <c r="D589" s="257"/>
      <c r="E589" s="86"/>
      <c r="F589" s="267"/>
      <c r="G589" s="87"/>
      <c r="H589" s="267"/>
      <c r="I589" s="267"/>
      <c r="J589" s="267"/>
      <c r="K589" s="267"/>
    </row>
    <row r="590" spans="1:11" ht="40.25" x14ac:dyDescent="0.75">
      <c r="A590" s="255"/>
      <c r="B590" s="114" t="s">
        <v>382</v>
      </c>
      <c r="C590" s="257"/>
      <c r="D590" s="257"/>
      <c r="E590" s="86"/>
      <c r="F590" s="267"/>
      <c r="G590" s="87"/>
      <c r="H590" s="267"/>
      <c r="I590" s="267"/>
      <c r="J590" s="267"/>
      <c r="K590" s="267"/>
    </row>
    <row r="591" spans="1:11" ht="27" x14ac:dyDescent="0.75">
      <c r="A591" s="255"/>
      <c r="B591" s="114" t="s">
        <v>383</v>
      </c>
      <c r="C591" s="257"/>
      <c r="D591" s="257"/>
      <c r="E591" s="86"/>
      <c r="F591" s="267"/>
      <c r="G591" s="87"/>
      <c r="H591" s="267"/>
      <c r="I591" s="267"/>
      <c r="J591" s="267"/>
      <c r="K591" s="267"/>
    </row>
    <row r="592" spans="1:11" ht="145.75" x14ac:dyDescent="0.75">
      <c r="A592" s="291" t="s">
        <v>12</v>
      </c>
      <c r="B592" s="258" t="s">
        <v>724</v>
      </c>
      <c r="C592" s="76" t="s">
        <v>1760</v>
      </c>
      <c r="D592" s="76" t="s">
        <v>1752</v>
      </c>
      <c r="E592" s="82">
        <v>1930.4</v>
      </c>
      <c r="F592" s="96" t="s">
        <v>1765</v>
      </c>
      <c r="G592" s="84" t="s">
        <v>1766</v>
      </c>
      <c r="H592" s="74">
        <v>102.74</v>
      </c>
      <c r="I592" s="96"/>
      <c r="J592" s="74"/>
      <c r="K592" s="74"/>
    </row>
    <row r="593" spans="1:11" ht="106.5" x14ac:dyDescent="0.75">
      <c r="A593" s="280"/>
      <c r="B593" s="286"/>
      <c r="C593" s="76" t="s">
        <v>1750</v>
      </c>
      <c r="D593" s="114" t="s">
        <v>1751</v>
      </c>
      <c r="E593" s="86">
        <v>271.45</v>
      </c>
      <c r="F593" s="96"/>
      <c r="G593" s="84"/>
      <c r="H593" s="74"/>
      <c r="I593" s="96"/>
      <c r="J593" s="74"/>
      <c r="K593" s="74"/>
    </row>
    <row r="594" spans="1:11" ht="106" x14ac:dyDescent="0.75">
      <c r="A594" s="280"/>
      <c r="B594" s="251"/>
      <c r="C594" s="96" t="s">
        <v>1493</v>
      </c>
      <c r="D594" s="96" t="s">
        <v>1494</v>
      </c>
      <c r="E594" s="74">
        <v>115.83</v>
      </c>
      <c r="F594" s="96"/>
      <c r="G594" s="96"/>
      <c r="H594" s="74"/>
      <c r="I594" s="96"/>
      <c r="J594" s="74"/>
      <c r="K594" s="76"/>
    </row>
    <row r="595" spans="1:11" ht="80" x14ac:dyDescent="0.75">
      <c r="A595" s="280"/>
      <c r="B595" s="114" t="s">
        <v>1753</v>
      </c>
      <c r="C595" s="258" t="s">
        <v>1759</v>
      </c>
      <c r="D595" s="248" t="s">
        <v>1752</v>
      </c>
      <c r="E595" s="93"/>
      <c r="F595" s="96"/>
      <c r="G595" s="96"/>
      <c r="H595" s="74"/>
      <c r="I595" s="96"/>
      <c r="J595" s="74"/>
      <c r="K595" s="76"/>
    </row>
    <row r="596" spans="1:11" ht="80" x14ac:dyDescent="0.75">
      <c r="A596" s="280"/>
      <c r="B596" s="114" t="s">
        <v>1754</v>
      </c>
      <c r="C596" s="259"/>
      <c r="D596" s="259"/>
      <c r="E596" s="93"/>
      <c r="F596" s="96"/>
      <c r="G596" s="96"/>
      <c r="H596" s="74"/>
      <c r="I596" s="96"/>
      <c r="J596" s="74"/>
      <c r="K596" s="76"/>
    </row>
    <row r="597" spans="1:11" ht="80" x14ac:dyDescent="0.75">
      <c r="A597" s="280"/>
      <c r="B597" s="114" t="s">
        <v>1758</v>
      </c>
      <c r="C597" s="259"/>
      <c r="D597" s="259"/>
      <c r="E597" s="93"/>
      <c r="F597" s="96"/>
      <c r="G597" s="96"/>
      <c r="H597" s="74"/>
      <c r="I597" s="96"/>
      <c r="J597" s="74"/>
      <c r="K597" s="76"/>
    </row>
    <row r="598" spans="1:11" ht="70" customHeight="1" x14ac:dyDescent="0.75">
      <c r="A598" s="280"/>
      <c r="B598" s="96" t="s">
        <v>1755</v>
      </c>
      <c r="C598" s="259"/>
      <c r="D598" s="259"/>
      <c r="E598" s="93"/>
      <c r="F598" s="96"/>
      <c r="G598" s="96"/>
      <c r="H598" s="74"/>
      <c r="I598" s="96"/>
      <c r="J598" s="74"/>
      <c r="K598" s="76"/>
    </row>
    <row r="599" spans="1:11" ht="66.75" x14ac:dyDescent="0.75">
      <c r="A599" s="280"/>
      <c r="B599" s="114" t="s">
        <v>1756</v>
      </c>
      <c r="C599" s="259"/>
      <c r="D599" s="259"/>
      <c r="E599" s="93"/>
      <c r="F599" s="96"/>
      <c r="G599" s="96"/>
      <c r="H599" s="74"/>
      <c r="I599" s="96"/>
      <c r="J599" s="74"/>
      <c r="K599" s="76"/>
    </row>
    <row r="600" spans="1:11" ht="66.75" x14ac:dyDescent="0.75">
      <c r="A600" s="280"/>
      <c r="B600" s="114" t="s">
        <v>1757</v>
      </c>
      <c r="C600" s="260"/>
      <c r="D600" s="260"/>
      <c r="E600" s="93"/>
      <c r="F600" s="96"/>
      <c r="G600" s="96"/>
      <c r="H600" s="74"/>
      <c r="I600" s="96"/>
      <c r="J600" s="74"/>
      <c r="K600" s="76"/>
    </row>
    <row r="601" spans="1:11" ht="93.25" x14ac:dyDescent="0.75">
      <c r="A601" s="80" t="s">
        <v>14</v>
      </c>
      <c r="B601" s="114" t="s">
        <v>384</v>
      </c>
      <c r="C601" s="248" t="s">
        <v>725</v>
      </c>
      <c r="D601" s="248" t="s">
        <v>726</v>
      </c>
      <c r="E601" s="103">
        <v>131.05000000000001</v>
      </c>
      <c r="F601" s="87"/>
      <c r="G601" s="87"/>
      <c r="H601" s="107"/>
      <c r="I601" s="87"/>
      <c r="J601" s="87"/>
      <c r="K601" s="87"/>
    </row>
    <row r="602" spans="1:11" ht="79.5" x14ac:dyDescent="0.75">
      <c r="A602" s="80" t="s">
        <v>16</v>
      </c>
      <c r="B602" s="96" t="s">
        <v>385</v>
      </c>
      <c r="C602" s="249"/>
      <c r="D602" s="249"/>
      <c r="E602" s="103">
        <v>69.13</v>
      </c>
      <c r="F602" s="87"/>
      <c r="G602" s="87"/>
      <c r="H602" s="107"/>
      <c r="I602" s="87"/>
      <c r="J602" s="87"/>
      <c r="K602" s="87"/>
    </row>
    <row r="603" spans="1:11" ht="66.25" x14ac:dyDescent="0.75">
      <c r="A603" s="291" t="s">
        <v>18</v>
      </c>
      <c r="B603" s="96" t="s">
        <v>1513</v>
      </c>
      <c r="C603" s="248" t="s">
        <v>1515</v>
      </c>
      <c r="D603" s="248" t="s">
        <v>1516</v>
      </c>
      <c r="E603" s="103">
        <v>1095.52</v>
      </c>
      <c r="F603" s="87"/>
      <c r="G603" s="87"/>
      <c r="H603" s="107"/>
      <c r="I603" s="87"/>
      <c r="J603" s="87"/>
      <c r="K603" s="87"/>
    </row>
    <row r="604" spans="1:11" ht="53" x14ac:dyDescent="0.75">
      <c r="A604" s="292"/>
      <c r="B604" s="96" t="s">
        <v>1514</v>
      </c>
      <c r="C604" s="247"/>
      <c r="D604" s="247"/>
      <c r="E604" s="103"/>
      <c r="F604" s="87"/>
      <c r="G604" s="87"/>
      <c r="H604" s="107"/>
      <c r="I604" s="87"/>
      <c r="J604" s="87"/>
      <c r="K604" s="87"/>
    </row>
    <row r="605" spans="1:11" ht="39.75" x14ac:dyDescent="0.75">
      <c r="A605" s="256" t="s">
        <v>20</v>
      </c>
      <c r="B605" s="24" t="s">
        <v>3057</v>
      </c>
      <c r="C605" s="248" t="s">
        <v>3058</v>
      </c>
      <c r="D605" s="248" t="s">
        <v>3094</v>
      </c>
      <c r="E605" s="103"/>
      <c r="F605" s="87"/>
      <c r="G605" s="87"/>
      <c r="H605" s="107"/>
      <c r="I605" s="87"/>
      <c r="J605" s="87"/>
      <c r="K605" s="87"/>
    </row>
    <row r="606" spans="1:11" ht="53" x14ac:dyDescent="0.75">
      <c r="A606" s="256"/>
      <c r="B606" s="24" t="s">
        <v>3059</v>
      </c>
      <c r="C606" s="246"/>
      <c r="D606" s="246"/>
      <c r="E606" s="103">
        <v>248.13</v>
      </c>
      <c r="F606" s="87"/>
      <c r="G606" s="87"/>
      <c r="H606" s="107"/>
      <c r="I606" s="87"/>
      <c r="J606" s="87"/>
      <c r="K606" s="87"/>
    </row>
    <row r="607" spans="1:11" ht="66.25" x14ac:dyDescent="0.75">
      <c r="A607" s="256"/>
      <c r="B607" s="24" t="s">
        <v>3060</v>
      </c>
      <c r="C607" s="246"/>
      <c r="D607" s="246"/>
      <c r="E607" s="103"/>
      <c r="F607" s="87"/>
      <c r="G607" s="87"/>
      <c r="H607" s="107"/>
      <c r="I607" s="87"/>
      <c r="J607" s="87"/>
      <c r="K607" s="87"/>
    </row>
    <row r="608" spans="1:11" ht="53" x14ac:dyDescent="0.75">
      <c r="A608" s="256"/>
      <c r="B608" s="24" t="s">
        <v>3061</v>
      </c>
      <c r="C608" s="249"/>
      <c r="D608" s="249"/>
      <c r="E608" s="103"/>
      <c r="F608" s="87"/>
      <c r="G608" s="87"/>
      <c r="H608" s="107"/>
      <c r="I608" s="87"/>
      <c r="J608" s="87"/>
      <c r="K608" s="87"/>
    </row>
    <row r="609" spans="1:11" ht="66.25" x14ac:dyDescent="0.75">
      <c r="A609" s="80" t="s">
        <v>22</v>
      </c>
      <c r="B609" s="96" t="s">
        <v>3062</v>
      </c>
      <c r="C609" s="77" t="s">
        <v>3063</v>
      </c>
      <c r="D609" s="77" t="s">
        <v>3064</v>
      </c>
      <c r="E609" s="103" t="s">
        <v>3063</v>
      </c>
      <c r="F609" s="87"/>
      <c r="G609" s="87"/>
      <c r="H609" s="107"/>
      <c r="I609" s="87"/>
      <c r="J609" s="87"/>
      <c r="K609" s="87"/>
    </row>
    <row r="610" spans="1:11" ht="53" x14ac:dyDescent="0.75">
      <c r="A610" s="80" t="s">
        <v>23</v>
      </c>
      <c r="B610" s="96" t="s">
        <v>3065</v>
      </c>
      <c r="C610" s="77" t="s">
        <v>3066</v>
      </c>
      <c r="D610" s="77" t="s">
        <v>3064</v>
      </c>
      <c r="E610" s="103" t="s">
        <v>3067</v>
      </c>
      <c r="F610" s="87"/>
      <c r="G610" s="87"/>
      <c r="H610" s="107"/>
      <c r="I610" s="87"/>
      <c r="J610" s="87"/>
      <c r="K610" s="87"/>
    </row>
    <row r="611" spans="1:11" ht="53" x14ac:dyDescent="0.75">
      <c r="A611" s="80" t="s">
        <v>25</v>
      </c>
      <c r="B611" s="24" t="s">
        <v>3068</v>
      </c>
      <c r="C611" s="77" t="s">
        <v>3067</v>
      </c>
      <c r="D611" s="77" t="s">
        <v>3064</v>
      </c>
      <c r="E611" s="103" t="s">
        <v>3067</v>
      </c>
      <c r="F611" s="87"/>
      <c r="G611" s="87"/>
      <c r="H611" s="107"/>
      <c r="I611" s="87"/>
      <c r="J611" s="87"/>
      <c r="K611" s="87"/>
    </row>
    <row r="612" spans="1:11" x14ac:dyDescent="0.75">
      <c r="A612" s="345" t="s">
        <v>40</v>
      </c>
      <c r="B612" s="346"/>
      <c r="C612" s="76"/>
      <c r="D612" s="76"/>
      <c r="E612" s="19">
        <f>E575+E576+E578+E588+E592+E594+E601+E602+E603+E593+E606</f>
        <v>5491.2100000000009</v>
      </c>
      <c r="F612" s="87"/>
      <c r="G612" s="87"/>
      <c r="H612" s="20">
        <f>H592</f>
        <v>102.74</v>
      </c>
      <c r="I612" s="74"/>
      <c r="J612" s="20">
        <v>0</v>
      </c>
      <c r="K612" s="89"/>
    </row>
    <row r="613" spans="1:11" x14ac:dyDescent="0.75">
      <c r="A613" s="265" t="s">
        <v>386</v>
      </c>
      <c r="B613" s="265"/>
      <c r="C613" s="265"/>
      <c r="D613" s="265"/>
      <c r="E613" s="265"/>
      <c r="F613" s="265"/>
      <c r="G613" s="265"/>
      <c r="H613" s="265"/>
      <c r="I613" s="265"/>
      <c r="J613" s="265"/>
      <c r="K613" s="265"/>
    </row>
    <row r="614" spans="1:11" ht="38.25" customHeight="1" x14ac:dyDescent="0.75">
      <c r="A614" s="283" t="s">
        <v>6</v>
      </c>
      <c r="B614" s="81" t="s">
        <v>387</v>
      </c>
      <c r="C614" s="253" t="s">
        <v>727</v>
      </c>
      <c r="D614" s="270" t="s">
        <v>485</v>
      </c>
      <c r="E614" s="86">
        <v>3714.83</v>
      </c>
      <c r="F614" s="87"/>
      <c r="G614" s="87"/>
      <c r="H614" s="87"/>
      <c r="I614" s="87"/>
      <c r="J614" s="87"/>
      <c r="K614" s="87"/>
    </row>
    <row r="615" spans="1:11" ht="39.75" x14ac:dyDescent="0.75">
      <c r="A615" s="283"/>
      <c r="B615" s="81" t="s">
        <v>3166</v>
      </c>
      <c r="C615" s="253"/>
      <c r="D615" s="270"/>
      <c r="E615" s="82">
        <v>183</v>
      </c>
      <c r="F615" s="87"/>
      <c r="G615" s="87"/>
      <c r="H615" s="87"/>
      <c r="I615" s="87"/>
      <c r="J615" s="87"/>
      <c r="K615" s="87"/>
    </row>
    <row r="616" spans="1:11" ht="39.75" x14ac:dyDescent="0.75">
      <c r="A616" s="283"/>
      <c r="B616" s="81" t="s">
        <v>3167</v>
      </c>
      <c r="C616" s="253"/>
      <c r="D616" s="270"/>
      <c r="E616" s="82">
        <v>54</v>
      </c>
      <c r="F616" s="87"/>
      <c r="G616" s="87"/>
      <c r="H616" s="87"/>
      <c r="I616" s="87"/>
      <c r="J616" s="87"/>
      <c r="K616" s="87"/>
    </row>
    <row r="617" spans="1:11" ht="39.75" x14ac:dyDescent="0.75">
      <c r="A617" s="283"/>
      <c r="B617" s="81" t="s">
        <v>3168</v>
      </c>
      <c r="C617" s="253"/>
      <c r="D617" s="270"/>
      <c r="E617" s="82">
        <v>90</v>
      </c>
      <c r="F617" s="87"/>
      <c r="G617" s="87"/>
      <c r="H617" s="87"/>
      <c r="I617" s="96"/>
      <c r="J617" s="10"/>
      <c r="K617" s="76"/>
    </row>
    <row r="618" spans="1:11" ht="66.25" x14ac:dyDescent="0.75">
      <c r="A618" s="283"/>
      <c r="B618" s="81" t="s">
        <v>3169</v>
      </c>
      <c r="C618" s="253"/>
      <c r="D618" s="270"/>
      <c r="E618" s="82"/>
      <c r="F618" s="87"/>
      <c r="G618" s="87"/>
      <c r="H618" s="87"/>
      <c r="I618" s="87"/>
      <c r="J618" s="87"/>
      <c r="K618" s="87"/>
    </row>
    <row r="619" spans="1:11" ht="53" x14ac:dyDescent="0.75">
      <c r="A619" s="283"/>
      <c r="B619" s="81" t="s">
        <v>3170</v>
      </c>
      <c r="C619" s="253"/>
      <c r="D619" s="270"/>
      <c r="E619" s="82"/>
      <c r="F619" s="87"/>
      <c r="G619" s="87"/>
      <c r="H619" s="87"/>
      <c r="I619" s="87"/>
      <c r="J619" s="87"/>
      <c r="K619" s="87"/>
    </row>
    <row r="620" spans="1:11" ht="53" x14ac:dyDescent="0.75">
      <c r="A620" s="283"/>
      <c r="B620" s="81" t="s">
        <v>3171</v>
      </c>
      <c r="C620" s="253"/>
      <c r="D620" s="270"/>
      <c r="E620" s="82"/>
      <c r="F620" s="87"/>
      <c r="G620" s="87"/>
      <c r="H620" s="87"/>
      <c r="I620" s="87"/>
      <c r="J620" s="87"/>
      <c r="K620" s="87"/>
    </row>
    <row r="621" spans="1:11" ht="53" x14ac:dyDescent="0.75">
      <c r="A621" s="283"/>
      <c r="B621" s="81" t="s">
        <v>3172</v>
      </c>
      <c r="C621" s="253"/>
      <c r="D621" s="270"/>
      <c r="E621" s="82"/>
      <c r="F621" s="87"/>
      <c r="G621" s="87"/>
      <c r="H621" s="87"/>
      <c r="I621" s="87"/>
      <c r="J621" s="87"/>
      <c r="K621" s="87"/>
    </row>
    <row r="622" spans="1:11" ht="53" x14ac:dyDescent="0.75">
      <c r="A622" s="283"/>
      <c r="B622" s="81" t="s">
        <v>3173</v>
      </c>
      <c r="C622" s="253"/>
      <c r="D622" s="270"/>
      <c r="E622" s="82"/>
      <c r="F622" s="87"/>
      <c r="G622" s="87"/>
      <c r="H622" s="87"/>
      <c r="I622" s="87"/>
      <c r="J622" s="87"/>
      <c r="K622" s="87"/>
    </row>
    <row r="623" spans="1:11" ht="53" x14ac:dyDescent="0.75">
      <c r="A623" s="283"/>
      <c r="B623" s="81" t="s">
        <v>3174</v>
      </c>
      <c r="C623" s="253"/>
      <c r="D623" s="270"/>
      <c r="E623" s="82"/>
      <c r="F623" s="87"/>
      <c r="G623" s="87"/>
      <c r="H623" s="87"/>
      <c r="I623" s="87"/>
      <c r="J623" s="87"/>
      <c r="K623" s="87"/>
    </row>
    <row r="624" spans="1:11" ht="53" x14ac:dyDescent="0.75">
      <c r="A624" s="283"/>
      <c r="B624" s="81" t="s">
        <v>3175</v>
      </c>
      <c r="C624" s="253"/>
      <c r="D624" s="270"/>
      <c r="E624" s="82"/>
      <c r="F624" s="87"/>
      <c r="G624" s="87"/>
      <c r="H624" s="87"/>
      <c r="I624" s="87"/>
      <c r="J624" s="87"/>
      <c r="K624" s="87"/>
    </row>
    <row r="625" spans="1:11" ht="53" x14ac:dyDescent="0.75">
      <c r="A625" s="283"/>
      <c r="B625" s="81" t="s">
        <v>3176</v>
      </c>
      <c r="C625" s="253"/>
      <c r="D625" s="270"/>
      <c r="E625" s="82"/>
      <c r="F625" s="87"/>
      <c r="G625" s="87"/>
      <c r="H625" s="87"/>
      <c r="I625" s="87"/>
      <c r="J625" s="87"/>
      <c r="K625" s="87"/>
    </row>
    <row r="626" spans="1:11" ht="53" x14ac:dyDescent="0.75">
      <c r="A626" s="283"/>
      <c r="B626" s="81" t="s">
        <v>3177</v>
      </c>
      <c r="C626" s="253"/>
      <c r="D626" s="270"/>
      <c r="E626" s="82"/>
      <c r="F626" s="87"/>
      <c r="G626" s="87"/>
      <c r="H626" s="87"/>
      <c r="I626" s="87"/>
      <c r="J626" s="87"/>
      <c r="K626" s="87"/>
    </row>
    <row r="627" spans="1:11" ht="39.75" x14ac:dyDescent="0.75">
      <c r="A627" s="283"/>
      <c r="B627" s="76" t="s">
        <v>3178</v>
      </c>
      <c r="C627" s="253"/>
      <c r="D627" s="270"/>
      <c r="E627" s="82"/>
      <c r="F627" s="87"/>
      <c r="G627" s="87"/>
      <c r="H627" s="87"/>
      <c r="I627" s="87"/>
      <c r="J627" s="87"/>
      <c r="K627" s="87"/>
    </row>
    <row r="628" spans="1:11" ht="39.75" x14ac:dyDescent="0.75">
      <c r="A628" s="279" t="s">
        <v>8</v>
      </c>
      <c r="B628" s="81" t="s">
        <v>388</v>
      </c>
      <c r="C628" s="253" t="s">
        <v>729</v>
      </c>
      <c r="D628" s="363" t="s">
        <v>728</v>
      </c>
      <c r="E628" s="86">
        <v>382.55</v>
      </c>
      <c r="F628" s="87"/>
      <c r="G628" s="87"/>
      <c r="H628" s="87"/>
      <c r="I628" s="87"/>
      <c r="J628" s="87"/>
      <c r="K628" s="87"/>
    </row>
    <row r="629" spans="1:11" ht="53" x14ac:dyDescent="0.75">
      <c r="A629" s="281"/>
      <c r="B629" s="81" t="s">
        <v>389</v>
      </c>
      <c r="C629" s="262"/>
      <c r="D629" s="364"/>
      <c r="E629" s="86">
        <v>0</v>
      </c>
      <c r="F629" s="87"/>
      <c r="G629" s="87"/>
      <c r="H629" s="87"/>
      <c r="I629" s="87"/>
      <c r="J629" s="87"/>
      <c r="K629" s="87"/>
    </row>
    <row r="630" spans="1:11" ht="106" x14ac:dyDescent="0.75">
      <c r="A630" s="291" t="s">
        <v>10</v>
      </c>
      <c r="B630" s="248" t="s">
        <v>390</v>
      </c>
      <c r="C630" s="76" t="s">
        <v>730</v>
      </c>
      <c r="D630" s="76" t="s">
        <v>731</v>
      </c>
      <c r="E630" s="80">
        <v>512.07000000000005</v>
      </c>
      <c r="F630" s="87"/>
      <c r="G630" s="87"/>
      <c r="H630" s="87"/>
      <c r="I630" s="16" t="s">
        <v>732</v>
      </c>
      <c r="J630" s="10">
        <v>25.92</v>
      </c>
      <c r="K630" s="81" t="s">
        <v>713</v>
      </c>
    </row>
    <row r="631" spans="1:11" ht="132.5" x14ac:dyDescent="0.75">
      <c r="A631" s="281"/>
      <c r="B631" s="249"/>
      <c r="C631" s="81" t="s">
        <v>733</v>
      </c>
      <c r="D631" s="116" t="s">
        <v>734</v>
      </c>
      <c r="E631" s="82">
        <v>79.290000000000006</v>
      </c>
      <c r="F631" s="81"/>
      <c r="G631" s="81"/>
      <c r="H631" s="82"/>
      <c r="I631" s="16"/>
      <c r="J631" s="10"/>
      <c r="K631" s="76"/>
    </row>
    <row r="632" spans="1:11" ht="132.5" x14ac:dyDescent="0.75">
      <c r="A632" s="291" t="s">
        <v>12</v>
      </c>
      <c r="B632" s="257" t="s">
        <v>391</v>
      </c>
      <c r="C632" s="248" t="s">
        <v>735</v>
      </c>
      <c r="D632" s="248" t="s">
        <v>736</v>
      </c>
      <c r="E632" s="255">
        <v>244.64</v>
      </c>
      <c r="F632" s="81" t="s">
        <v>737</v>
      </c>
      <c r="G632" s="96" t="s">
        <v>537</v>
      </c>
      <c r="H632" s="86">
        <v>41.66</v>
      </c>
      <c r="I632" s="87"/>
      <c r="J632" s="87"/>
      <c r="K632" s="87"/>
    </row>
    <row r="633" spans="1:11" ht="251.75" x14ac:dyDescent="0.75">
      <c r="A633" s="280"/>
      <c r="B633" s="257"/>
      <c r="C633" s="246"/>
      <c r="D633" s="246"/>
      <c r="E633" s="255"/>
      <c r="F633" s="81" t="s">
        <v>738</v>
      </c>
      <c r="G633" s="84" t="s">
        <v>739</v>
      </c>
      <c r="H633" s="86">
        <v>2.59</v>
      </c>
      <c r="I633" s="87"/>
      <c r="J633" s="87"/>
      <c r="K633" s="87"/>
    </row>
    <row r="634" spans="1:11" ht="39.75" x14ac:dyDescent="0.75">
      <c r="A634" s="280"/>
      <c r="B634" s="76" t="s">
        <v>392</v>
      </c>
      <c r="C634" s="246"/>
      <c r="D634" s="303"/>
      <c r="E634" s="17">
        <v>55</v>
      </c>
      <c r="F634" s="87"/>
      <c r="G634" s="87"/>
      <c r="H634" s="97"/>
      <c r="I634" s="87"/>
      <c r="J634" s="87"/>
      <c r="K634" s="87"/>
    </row>
    <row r="635" spans="1:11" ht="39.75" x14ac:dyDescent="0.75">
      <c r="A635" s="280"/>
      <c r="B635" s="76" t="s">
        <v>393</v>
      </c>
      <c r="C635" s="249"/>
      <c r="D635" s="319"/>
      <c r="E635" s="17">
        <v>25</v>
      </c>
      <c r="F635" s="87"/>
      <c r="G635" s="87"/>
      <c r="H635" s="97"/>
      <c r="I635" s="87"/>
      <c r="J635" s="87"/>
      <c r="K635" s="87"/>
    </row>
    <row r="636" spans="1:11" ht="106" x14ac:dyDescent="0.75">
      <c r="A636" s="292"/>
      <c r="B636" s="77" t="s">
        <v>1676</v>
      </c>
      <c r="C636" s="75" t="s">
        <v>1677</v>
      </c>
      <c r="D636" s="151" t="s">
        <v>1678</v>
      </c>
      <c r="E636" s="119">
        <v>44.41</v>
      </c>
      <c r="F636" s="87"/>
      <c r="G636" s="87"/>
      <c r="H636" s="97"/>
      <c r="I636" s="87"/>
      <c r="J636" s="87"/>
      <c r="K636" s="87"/>
    </row>
    <row r="637" spans="1:11" ht="132.5" x14ac:dyDescent="0.75">
      <c r="A637" s="74" t="s">
        <v>14</v>
      </c>
      <c r="B637" s="96" t="s">
        <v>3149</v>
      </c>
      <c r="C637" s="96" t="s">
        <v>523</v>
      </c>
      <c r="D637" s="76" t="s">
        <v>616</v>
      </c>
      <c r="E637" s="74">
        <v>86.46</v>
      </c>
      <c r="F637" s="81" t="s">
        <v>3165</v>
      </c>
      <c r="G637" s="81" t="s">
        <v>3164</v>
      </c>
      <c r="H637" s="82">
        <v>86.46</v>
      </c>
      <c r="I637" s="87"/>
      <c r="J637" s="87"/>
      <c r="K637" s="87"/>
    </row>
    <row r="638" spans="1:11" ht="39.75" x14ac:dyDescent="0.75">
      <c r="A638" s="274" t="s">
        <v>16</v>
      </c>
      <c r="B638" s="24" t="s">
        <v>394</v>
      </c>
      <c r="C638" s="248" t="s">
        <v>740</v>
      </c>
      <c r="D638" s="248" t="s">
        <v>489</v>
      </c>
      <c r="E638" s="107">
        <v>78</v>
      </c>
      <c r="F638" s="81"/>
      <c r="G638" s="81"/>
      <c r="H638" s="82"/>
      <c r="I638" s="87"/>
      <c r="J638" s="87"/>
      <c r="K638" s="87"/>
    </row>
    <row r="639" spans="1:11" ht="39.75" x14ac:dyDescent="0.75">
      <c r="A639" s="277"/>
      <c r="B639" s="24" t="s">
        <v>395</v>
      </c>
      <c r="C639" s="246"/>
      <c r="D639" s="246"/>
      <c r="E639" s="107">
        <v>22</v>
      </c>
      <c r="F639" s="81"/>
      <c r="G639" s="81"/>
      <c r="H639" s="82"/>
      <c r="I639" s="87"/>
      <c r="J639" s="87"/>
      <c r="K639" s="87"/>
    </row>
    <row r="640" spans="1:11" ht="39.75" x14ac:dyDescent="0.75">
      <c r="A640" s="278"/>
      <c r="B640" s="24" t="s">
        <v>396</v>
      </c>
      <c r="C640" s="249"/>
      <c r="D640" s="249"/>
      <c r="E640" s="87"/>
      <c r="F640" s="81"/>
      <c r="G640" s="81"/>
      <c r="H640" s="82"/>
      <c r="I640" s="87"/>
      <c r="J640" s="87"/>
      <c r="K640" s="87"/>
    </row>
    <row r="641" spans="1:11" x14ac:dyDescent="0.75">
      <c r="A641" s="263" t="s">
        <v>40</v>
      </c>
      <c r="B641" s="264"/>
      <c r="C641" s="85"/>
      <c r="D641" s="85"/>
      <c r="E641" s="26" t="e">
        <f>E614+E616+E617+E618+#REF!+E628+E630+E632+E634+E635+E637+E638+E639+E631+E636</f>
        <v>#REF!</v>
      </c>
      <c r="F641" s="6"/>
      <c r="G641" s="6"/>
      <c r="H641" s="19">
        <f>H632+H633+H637</f>
        <v>130.70999999999998</v>
      </c>
      <c r="I641" s="90"/>
      <c r="J641" s="20">
        <f>J630</f>
        <v>25.92</v>
      </c>
      <c r="K641" s="89"/>
    </row>
    <row r="642" spans="1:11" x14ac:dyDescent="0.75">
      <c r="A642" s="362" t="s">
        <v>1775</v>
      </c>
      <c r="B642" s="265"/>
      <c r="C642" s="265"/>
      <c r="D642" s="265"/>
      <c r="E642" s="265"/>
      <c r="F642" s="265"/>
      <c r="G642" s="265"/>
      <c r="H642" s="265"/>
      <c r="I642" s="265"/>
      <c r="J642" s="265"/>
      <c r="K642" s="265"/>
    </row>
    <row r="643" spans="1:11" ht="132.5" x14ac:dyDescent="0.75">
      <c r="A643" s="255" t="s">
        <v>6</v>
      </c>
      <c r="B643" s="307" t="s">
        <v>397</v>
      </c>
      <c r="C643" s="307"/>
      <c r="D643" s="248"/>
      <c r="E643" s="333">
        <v>409.37</v>
      </c>
      <c r="F643" s="81" t="s">
        <v>1774</v>
      </c>
      <c r="G643" s="81" t="s">
        <v>1776</v>
      </c>
      <c r="H643" s="86">
        <v>251.79</v>
      </c>
      <c r="I643" s="87"/>
      <c r="J643" s="87"/>
      <c r="K643" s="87"/>
    </row>
    <row r="644" spans="1:11" ht="66.25" x14ac:dyDescent="0.75">
      <c r="A644" s="255"/>
      <c r="B644" s="290"/>
      <c r="C644" s="290"/>
      <c r="D644" s="249"/>
      <c r="E644" s="255"/>
      <c r="F644" s="83" t="s">
        <v>907</v>
      </c>
      <c r="G644" s="83"/>
      <c r="H644" s="112">
        <v>66.05</v>
      </c>
      <c r="I644" s="87"/>
      <c r="J644" s="87"/>
      <c r="K644" s="87"/>
    </row>
    <row r="645" spans="1:11" ht="140.4" customHeight="1" x14ac:dyDescent="0.75">
      <c r="A645" s="255"/>
      <c r="B645" s="285"/>
      <c r="C645" s="81" t="s">
        <v>1200</v>
      </c>
      <c r="D645" s="116" t="s">
        <v>528</v>
      </c>
      <c r="E645" s="86">
        <v>33.57</v>
      </c>
      <c r="F645" s="81"/>
      <c r="G645" s="81"/>
      <c r="H645" s="86"/>
      <c r="I645" s="87"/>
      <c r="J645" s="87"/>
      <c r="K645" s="87"/>
    </row>
    <row r="646" spans="1:11" ht="39.75" x14ac:dyDescent="0.75">
      <c r="A646" s="255"/>
      <c r="B646" s="84" t="s">
        <v>398</v>
      </c>
      <c r="C646" s="307"/>
      <c r="D646" s="307"/>
      <c r="E646" s="82">
        <v>70</v>
      </c>
      <c r="F646" s="87"/>
      <c r="G646" s="87"/>
      <c r="H646" s="97"/>
      <c r="I646" s="87"/>
      <c r="J646" s="87"/>
      <c r="K646" s="87"/>
    </row>
    <row r="647" spans="1:11" ht="39.75" x14ac:dyDescent="0.75">
      <c r="A647" s="255"/>
      <c r="B647" s="84" t="s">
        <v>1679</v>
      </c>
      <c r="C647" s="290"/>
      <c r="D647" s="259"/>
      <c r="E647" s="82">
        <v>18</v>
      </c>
      <c r="F647" s="87"/>
      <c r="G647" s="87"/>
      <c r="H647" s="97"/>
      <c r="I647" s="87"/>
      <c r="J647" s="87"/>
      <c r="K647" s="87"/>
    </row>
    <row r="648" spans="1:11" ht="53" x14ac:dyDescent="0.75">
      <c r="A648" s="255"/>
      <c r="B648" s="84" t="s">
        <v>399</v>
      </c>
      <c r="C648" s="285"/>
      <c r="D648" s="260"/>
      <c r="E648" s="82">
        <v>0</v>
      </c>
      <c r="F648" s="87"/>
      <c r="G648" s="87"/>
      <c r="H648" s="97"/>
      <c r="I648" s="87"/>
      <c r="J648" s="87"/>
      <c r="K648" s="87"/>
    </row>
    <row r="649" spans="1:11" ht="132.5" x14ac:dyDescent="0.75">
      <c r="A649" s="279" t="s">
        <v>8</v>
      </c>
      <c r="B649" s="84" t="s">
        <v>400</v>
      </c>
      <c r="C649" s="325" t="s">
        <v>744</v>
      </c>
      <c r="D649" s="248" t="s">
        <v>485</v>
      </c>
      <c r="E649" s="82">
        <v>843.05</v>
      </c>
      <c r="F649" s="81" t="s">
        <v>741</v>
      </c>
      <c r="G649" s="96" t="s">
        <v>742</v>
      </c>
      <c r="H649" s="86">
        <v>53.35</v>
      </c>
      <c r="I649" s="96"/>
      <c r="J649" s="74"/>
      <c r="K649" s="76"/>
    </row>
    <row r="650" spans="1:11" ht="145.75" x14ac:dyDescent="0.75">
      <c r="A650" s="336"/>
      <c r="B650" s="96" t="s">
        <v>746</v>
      </c>
      <c r="C650" s="325"/>
      <c r="D650" s="246"/>
      <c r="E650" s="82">
        <v>47</v>
      </c>
      <c r="F650" s="81" t="s">
        <v>1137</v>
      </c>
      <c r="G650" s="76" t="s">
        <v>1138</v>
      </c>
      <c r="H650" s="139">
        <v>155.4</v>
      </c>
      <c r="I650" s="87"/>
      <c r="J650" s="87"/>
      <c r="K650" s="87"/>
    </row>
    <row r="651" spans="1:11" ht="53" x14ac:dyDescent="0.75">
      <c r="A651" s="292"/>
      <c r="B651" s="84" t="s">
        <v>745</v>
      </c>
      <c r="C651" s="270"/>
      <c r="D651" s="285"/>
      <c r="E651" s="59">
        <v>0</v>
      </c>
      <c r="F651" s="87"/>
      <c r="G651" s="87"/>
      <c r="H651" s="97"/>
      <c r="I651" s="87"/>
      <c r="J651" s="87"/>
      <c r="K651" s="87"/>
    </row>
    <row r="652" spans="1:11" ht="132.5" x14ac:dyDescent="0.75">
      <c r="A652" s="279" t="s">
        <v>10</v>
      </c>
      <c r="B652" s="307" t="s">
        <v>401</v>
      </c>
      <c r="C652" s="100" t="s">
        <v>517</v>
      </c>
      <c r="D652" s="76" t="s">
        <v>511</v>
      </c>
      <c r="E652" s="82">
        <v>499.02</v>
      </c>
      <c r="F652" s="83" t="s">
        <v>743</v>
      </c>
      <c r="G652" s="96" t="s">
        <v>742</v>
      </c>
      <c r="H652" s="79">
        <v>58.63</v>
      </c>
      <c r="I652" s="96" t="s">
        <v>1254</v>
      </c>
      <c r="J652" s="10">
        <v>40.83</v>
      </c>
      <c r="K652" s="76" t="s">
        <v>1253</v>
      </c>
    </row>
    <row r="653" spans="1:11" ht="132.5" x14ac:dyDescent="0.75">
      <c r="A653" s="269"/>
      <c r="B653" s="269"/>
      <c r="C653" s="81" t="s">
        <v>1199</v>
      </c>
      <c r="D653" s="116" t="s">
        <v>528</v>
      </c>
      <c r="E653" s="86">
        <v>38.39</v>
      </c>
      <c r="F653" s="75"/>
      <c r="G653" s="75"/>
      <c r="H653" s="86"/>
      <c r="I653" s="87"/>
      <c r="J653" s="87"/>
      <c r="K653" s="87"/>
    </row>
    <row r="654" spans="1:11" ht="106" x14ac:dyDescent="0.75">
      <c r="A654" s="274" t="s">
        <v>12</v>
      </c>
      <c r="B654" s="96" t="s">
        <v>402</v>
      </c>
      <c r="C654" s="248" t="s">
        <v>523</v>
      </c>
      <c r="D654" s="248" t="s">
        <v>616</v>
      </c>
      <c r="E654" s="74">
        <v>110.39</v>
      </c>
      <c r="F654" s="245"/>
      <c r="G654" s="75"/>
      <c r="H654" s="82"/>
      <c r="I654" s="87"/>
      <c r="J654" s="87"/>
      <c r="K654" s="87"/>
    </row>
    <row r="655" spans="1:11" ht="39.75" x14ac:dyDescent="0.75">
      <c r="A655" s="278"/>
      <c r="B655" s="96" t="s">
        <v>403</v>
      </c>
      <c r="C655" s="249"/>
      <c r="D655" s="249"/>
      <c r="E655" s="74">
        <v>28.08</v>
      </c>
      <c r="F655" s="249"/>
      <c r="G655" s="77"/>
      <c r="H655" s="74"/>
      <c r="I655" s="87"/>
      <c r="J655" s="87"/>
      <c r="K655" s="87"/>
    </row>
    <row r="656" spans="1:11" x14ac:dyDescent="0.75">
      <c r="A656" s="263" t="s">
        <v>40</v>
      </c>
      <c r="B656" s="264"/>
      <c r="C656" s="90"/>
      <c r="D656" s="90"/>
      <c r="E656" s="26">
        <f>E643+E646+E647+E649+E650+E652+E654+E655+E653+E645</f>
        <v>2096.8700000000003</v>
      </c>
      <c r="F656" s="6"/>
      <c r="G656" s="6"/>
      <c r="H656" s="19">
        <f>H643+H644+H649+H652+H650</f>
        <v>585.22</v>
      </c>
      <c r="I656" s="90"/>
      <c r="J656" s="26">
        <v>40.83</v>
      </c>
      <c r="K656" s="85"/>
    </row>
    <row r="657" spans="1:11" x14ac:dyDescent="0.75">
      <c r="A657" s="375" t="s">
        <v>404</v>
      </c>
      <c r="B657" s="376"/>
      <c r="C657" s="376"/>
      <c r="D657" s="376"/>
      <c r="E657" s="376"/>
      <c r="F657" s="376"/>
      <c r="G657" s="376"/>
      <c r="H657" s="376"/>
      <c r="I657" s="376"/>
      <c r="J657" s="376"/>
      <c r="K657" s="377"/>
    </row>
    <row r="658" spans="1:11" ht="39.75" x14ac:dyDescent="0.75">
      <c r="A658" s="283" t="s">
        <v>6</v>
      </c>
      <c r="B658" s="81" t="s">
        <v>1211</v>
      </c>
      <c r="C658" s="253" t="s">
        <v>747</v>
      </c>
      <c r="D658" s="248" t="s">
        <v>485</v>
      </c>
      <c r="E658" s="86">
        <v>4358.79</v>
      </c>
      <c r="F658" s="87"/>
      <c r="G658" s="87"/>
      <c r="H658" s="87"/>
      <c r="I658" s="87"/>
      <c r="J658" s="87"/>
      <c r="K658" s="87"/>
    </row>
    <row r="659" spans="1:11" ht="39.75" x14ac:dyDescent="0.75">
      <c r="A659" s="283"/>
      <c r="B659" s="81" t="s">
        <v>405</v>
      </c>
      <c r="C659" s="253"/>
      <c r="D659" s="246"/>
      <c r="E659" s="82">
        <v>122.3</v>
      </c>
      <c r="F659" s="87"/>
      <c r="G659" s="87"/>
      <c r="H659" s="87"/>
      <c r="I659" s="76"/>
      <c r="J659" s="107"/>
      <c r="K659" s="76"/>
    </row>
    <row r="660" spans="1:11" ht="39.75" x14ac:dyDescent="0.75">
      <c r="A660" s="283"/>
      <c r="B660" s="81" t="s">
        <v>406</v>
      </c>
      <c r="C660" s="253"/>
      <c r="D660" s="246"/>
      <c r="E660" s="86">
        <v>68.11</v>
      </c>
      <c r="F660" s="87"/>
      <c r="G660" s="87"/>
      <c r="H660" s="87"/>
      <c r="I660" s="87"/>
      <c r="J660" s="87"/>
      <c r="K660" s="87"/>
    </row>
    <row r="661" spans="1:11" ht="26.5" x14ac:dyDescent="0.75">
      <c r="A661" s="283"/>
      <c r="B661" s="81" t="s">
        <v>407</v>
      </c>
      <c r="C661" s="253"/>
      <c r="D661" s="246"/>
      <c r="E661" s="82">
        <v>87</v>
      </c>
      <c r="F661" s="87"/>
      <c r="G661" s="87"/>
      <c r="H661" s="87"/>
      <c r="I661" s="87"/>
      <c r="J661" s="87"/>
      <c r="K661" s="87"/>
    </row>
    <row r="662" spans="1:11" ht="66.25" x14ac:dyDescent="0.75">
      <c r="A662" s="283"/>
      <c r="B662" s="81" t="s">
        <v>408</v>
      </c>
      <c r="C662" s="253"/>
      <c r="D662" s="249"/>
      <c r="E662" s="86">
        <v>0</v>
      </c>
      <c r="F662" s="87"/>
      <c r="G662" s="87"/>
      <c r="H662" s="87"/>
      <c r="I662" s="87"/>
      <c r="J662" s="87"/>
      <c r="K662" s="87"/>
    </row>
    <row r="663" spans="1:11" ht="92.75" x14ac:dyDescent="0.75">
      <c r="A663" s="86" t="s">
        <v>8</v>
      </c>
      <c r="B663" s="81" t="s">
        <v>748</v>
      </c>
      <c r="C663" s="81" t="s">
        <v>749</v>
      </c>
      <c r="D663" s="76" t="s">
        <v>1212</v>
      </c>
      <c r="E663" s="86">
        <v>60.38</v>
      </c>
      <c r="F663" s="87"/>
      <c r="G663" s="87"/>
      <c r="H663" s="87"/>
      <c r="I663" s="87"/>
      <c r="J663" s="87"/>
      <c r="K663" s="87"/>
    </row>
    <row r="664" spans="1:11" ht="66.25" x14ac:dyDescent="0.75">
      <c r="A664" s="255" t="s">
        <v>10</v>
      </c>
      <c r="B664" s="76" t="s">
        <v>409</v>
      </c>
      <c r="C664" s="257" t="s">
        <v>750</v>
      </c>
      <c r="D664" s="248" t="s">
        <v>508</v>
      </c>
      <c r="E664" s="80">
        <v>174.41</v>
      </c>
      <c r="F664" s="87"/>
      <c r="G664" s="87"/>
      <c r="H664" s="87"/>
      <c r="I664" s="87"/>
      <c r="J664" s="87"/>
      <c r="K664" s="87"/>
    </row>
    <row r="665" spans="1:11" ht="39.75" x14ac:dyDescent="0.75">
      <c r="A665" s="255"/>
      <c r="B665" s="76" t="s">
        <v>410</v>
      </c>
      <c r="C665" s="257"/>
      <c r="D665" s="246"/>
      <c r="E665" s="17">
        <v>15</v>
      </c>
      <c r="F665" s="87"/>
      <c r="G665" s="87"/>
      <c r="H665" s="87"/>
      <c r="I665" s="87"/>
      <c r="J665" s="87"/>
      <c r="K665" s="87"/>
    </row>
    <row r="666" spans="1:11" ht="39.75" x14ac:dyDescent="0.75">
      <c r="A666" s="255"/>
      <c r="B666" s="76" t="s">
        <v>411</v>
      </c>
      <c r="C666" s="257"/>
      <c r="D666" s="249"/>
      <c r="E666" s="80">
        <v>0</v>
      </c>
      <c r="F666" s="87"/>
      <c r="G666" s="87"/>
      <c r="H666" s="87"/>
      <c r="I666" s="87"/>
      <c r="J666" s="87"/>
      <c r="K666" s="87"/>
    </row>
    <row r="667" spans="1:11" ht="132" customHeight="1" x14ac:dyDescent="0.75">
      <c r="A667" s="291" t="s">
        <v>12</v>
      </c>
      <c r="B667" s="73" t="s">
        <v>412</v>
      </c>
      <c r="C667" s="248" t="s">
        <v>558</v>
      </c>
      <c r="D667" s="248" t="s">
        <v>752</v>
      </c>
      <c r="E667" s="140">
        <v>355.43</v>
      </c>
      <c r="F667" s="81" t="s">
        <v>751</v>
      </c>
      <c r="G667" s="84" t="s">
        <v>507</v>
      </c>
      <c r="H667" s="107">
        <v>3</v>
      </c>
      <c r="I667" s="87"/>
      <c r="J667" s="87"/>
      <c r="K667" s="87"/>
    </row>
    <row r="668" spans="1:11" ht="39.75" x14ac:dyDescent="0.75">
      <c r="A668" s="281"/>
      <c r="B668" s="76" t="s">
        <v>413</v>
      </c>
      <c r="C668" s="249"/>
      <c r="D668" s="249"/>
      <c r="E668" s="17">
        <v>51</v>
      </c>
      <c r="F668" s="87"/>
      <c r="G668" s="87"/>
      <c r="H668" s="97"/>
      <c r="I668" s="87"/>
      <c r="J668" s="87"/>
      <c r="K668" s="87"/>
    </row>
    <row r="669" spans="1:11" ht="92.75" x14ac:dyDescent="0.75">
      <c r="A669" s="102" t="s">
        <v>16</v>
      </c>
      <c r="B669" s="76" t="s">
        <v>414</v>
      </c>
      <c r="C669" s="77" t="s">
        <v>415</v>
      </c>
      <c r="D669" s="76" t="s">
        <v>753</v>
      </c>
      <c r="E669" s="17">
        <v>64.34</v>
      </c>
      <c r="F669" s="87"/>
      <c r="G669" s="87"/>
      <c r="H669" s="97"/>
      <c r="I669" s="87"/>
      <c r="J669" s="87"/>
      <c r="K669" s="87"/>
    </row>
    <row r="670" spans="1:11" ht="185.5" x14ac:dyDescent="0.75">
      <c r="A670" s="80" t="s">
        <v>18</v>
      </c>
      <c r="B670" s="76" t="s">
        <v>416</v>
      </c>
      <c r="C670" s="76" t="s">
        <v>517</v>
      </c>
      <c r="D670" s="248" t="s">
        <v>511</v>
      </c>
      <c r="E670" s="80">
        <v>192.48</v>
      </c>
      <c r="F670" s="81" t="s">
        <v>1499</v>
      </c>
      <c r="G670" s="96" t="s">
        <v>1500</v>
      </c>
      <c r="H670" s="86">
        <v>192.48</v>
      </c>
      <c r="I670" s="87"/>
      <c r="J670" s="87"/>
      <c r="K670" s="87"/>
    </row>
    <row r="671" spans="1:11" ht="146.25" customHeight="1" x14ac:dyDescent="0.75">
      <c r="A671" s="280" t="s">
        <v>20</v>
      </c>
      <c r="B671" s="246" t="s">
        <v>2965</v>
      </c>
      <c r="C671" s="246" t="s">
        <v>2966</v>
      </c>
      <c r="D671" s="246"/>
      <c r="E671" s="280">
        <v>420.29</v>
      </c>
      <c r="F671" s="83" t="s">
        <v>1376</v>
      </c>
      <c r="G671" s="96" t="s">
        <v>754</v>
      </c>
      <c r="H671" s="60">
        <v>66.69</v>
      </c>
      <c r="I671" s="238" t="s">
        <v>2967</v>
      </c>
      <c r="J671" s="74">
        <v>9.77</v>
      </c>
      <c r="K671" s="76" t="s">
        <v>569</v>
      </c>
    </row>
    <row r="672" spans="1:11" ht="132.5" x14ac:dyDescent="0.75">
      <c r="A672" s="280"/>
      <c r="B672" s="246"/>
      <c r="C672" s="246"/>
      <c r="D672" s="246"/>
      <c r="E672" s="280"/>
      <c r="F672" s="81" t="s">
        <v>755</v>
      </c>
      <c r="G672" s="96" t="s">
        <v>537</v>
      </c>
      <c r="H672" s="86">
        <v>177.91</v>
      </c>
      <c r="I672" s="96" t="s">
        <v>925</v>
      </c>
      <c r="J672" s="17">
        <v>24.3</v>
      </c>
      <c r="K672" s="76" t="s">
        <v>648</v>
      </c>
    </row>
    <row r="673" spans="1:11" ht="79.5" x14ac:dyDescent="0.75">
      <c r="A673" s="280"/>
      <c r="B673" s="246"/>
      <c r="C673" s="246"/>
      <c r="D673" s="246"/>
      <c r="E673" s="280"/>
      <c r="F673" s="150"/>
      <c r="G673" s="150"/>
      <c r="H673" s="150"/>
      <c r="I673" s="96" t="s">
        <v>923</v>
      </c>
      <c r="J673" s="74">
        <v>8.27</v>
      </c>
      <c r="K673" s="76" t="s">
        <v>648</v>
      </c>
    </row>
    <row r="674" spans="1:11" ht="145.75" x14ac:dyDescent="0.75">
      <c r="A674" s="280"/>
      <c r="B674" s="246"/>
      <c r="C674" s="246"/>
      <c r="D674" s="246"/>
      <c r="E674" s="280"/>
      <c r="F674" s="150"/>
      <c r="G674" s="150"/>
      <c r="H674" s="150"/>
      <c r="I674" s="96" t="s">
        <v>922</v>
      </c>
      <c r="J674" s="74">
        <v>33.32</v>
      </c>
      <c r="K674" s="76" t="s">
        <v>756</v>
      </c>
    </row>
    <row r="675" spans="1:11" ht="106" x14ac:dyDescent="0.75">
      <c r="A675" s="280"/>
      <c r="B675" s="246"/>
      <c r="C675" s="247"/>
      <c r="D675" s="252"/>
      <c r="E675" s="292"/>
      <c r="F675" s="81"/>
      <c r="G675" s="96"/>
      <c r="H675" s="86"/>
      <c r="I675" s="96" t="s">
        <v>921</v>
      </c>
      <c r="J675" s="74">
        <v>18.11</v>
      </c>
      <c r="K675" s="72" t="s">
        <v>924</v>
      </c>
    </row>
    <row r="676" spans="1:11" ht="132.5" x14ac:dyDescent="0.75">
      <c r="A676" s="280"/>
      <c r="B676" s="246"/>
      <c r="C676" s="16" t="s">
        <v>417</v>
      </c>
      <c r="D676" s="96" t="s">
        <v>757</v>
      </c>
      <c r="E676" s="86">
        <v>1397.01</v>
      </c>
      <c r="F676" s="87"/>
      <c r="G676" s="87"/>
      <c r="H676" s="87"/>
      <c r="I676" s="87"/>
      <c r="J676" s="87"/>
      <c r="K676" s="87"/>
    </row>
    <row r="677" spans="1:11" ht="119.25" x14ac:dyDescent="0.75">
      <c r="A677" s="280"/>
      <c r="B677" s="249"/>
      <c r="C677" s="96" t="s">
        <v>1405</v>
      </c>
      <c r="D677" s="96" t="s">
        <v>1406</v>
      </c>
      <c r="E677" s="74">
        <v>39.83</v>
      </c>
      <c r="F677" s="111" t="s">
        <v>1586</v>
      </c>
      <c r="G677" s="76" t="s">
        <v>1587</v>
      </c>
      <c r="H677" s="82">
        <v>39.83</v>
      </c>
      <c r="I677" s="87"/>
      <c r="J677" s="87"/>
      <c r="K677" s="87"/>
    </row>
    <row r="678" spans="1:11" ht="106" x14ac:dyDescent="0.75">
      <c r="A678" s="337"/>
      <c r="B678" s="77"/>
      <c r="C678" s="111" t="s">
        <v>1727</v>
      </c>
      <c r="D678" s="96" t="s">
        <v>1728</v>
      </c>
      <c r="E678" s="74">
        <v>373.23</v>
      </c>
      <c r="F678" s="111"/>
      <c r="G678" s="76"/>
      <c r="H678" s="82"/>
      <c r="I678" s="87"/>
      <c r="J678" s="87"/>
      <c r="K678" s="87"/>
    </row>
    <row r="679" spans="1:11" ht="65.75" customHeight="1" x14ac:dyDescent="0.75">
      <c r="A679" s="337"/>
      <c r="B679" s="76" t="s">
        <v>2962</v>
      </c>
      <c r="C679" s="76"/>
      <c r="D679" s="348" t="s">
        <v>2961</v>
      </c>
      <c r="E679" s="80"/>
      <c r="F679" s="16"/>
      <c r="G679" s="16"/>
      <c r="H679" s="86"/>
      <c r="I679" s="87"/>
      <c r="J679" s="87"/>
      <c r="K679" s="87"/>
    </row>
    <row r="680" spans="1:11" ht="70.25" customHeight="1" x14ac:dyDescent="0.75">
      <c r="A680" s="337"/>
      <c r="B680" s="76" t="s">
        <v>2963</v>
      </c>
      <c r="C680" s="76"/>
      <c r="D680" s="349"/>
      <c r="E680" s="80"/>
      <c r="F680" s="16"/>
      <c r="G680" s="16"/>
      <c r="H680" s="86"/>
      <c r="I680" s="87"/>
      <c r="J680" s="87"/>
      <c r="K680" s="87"/>
    </row>
    <row r="681" spans="1:11" ht="79.5" x14ac:dyDescent="0.75">
      <c r="A681" s="292"/>
      <c r="B681" s="76" t="s">
        <v>2964</v>
      </c>
      <c r="C681" s="76"/>
      <c r="D681" s="350"/>
      <c r="E681" s="80"/>
      <c r="F681" s="16"/>
      <c r="G681" s="16"/>
      <c r="H681" s="86"/>
      <c r="I681" s="87"/>
      <c r="J681" s="87"/>
      <c r="K681" s="87"/>
    </row>
    <row r="682" spans="1:11" ht="132.5" x14ac:dyDescent="0.75">
      <c r="A682" s="80" t="s">
        <v>22</v>
      </c>
      <c r="B682" s="76" t="s">
        <v>418</v>
      </c>
      <c r="C682" s="109" t="s">
        <v>419</v>
      </c>
      <c r="D682" s="96" t="s">
        <v>757</v>
      </c>
      <c r="E682" s="80">
        <v>91.69</v>
      </c>
      <c r="F682" s="87"/>
      <c r="G682" s="87"/>
      <c r="H682" s="112"/>
      <c r="I682" s="87"/>
      <c r="J682" s="87"/>
      <c r="K682" s="87"/>
    </row>
    <row r="683" spans="1:11" ht="119.25" x14ac:dyDescent="0.75">
      <c r="A683" s="80" t="s">
        <v>23</v>
      </c>
      <c r="B683" s="76" t="s">
        <v>420</v>
      </c>
      <c r="C683" s="154" t="s">
        <v>1410</v>
      </c>
      <c r="D683" s="96" t="s">
        <v>1407</v>
      </c>
      <c r="E683" s="112">
        <v>38</v>
      </c>
      <c r="F683" s="109" t="s">
        <v>1588</v>
      </c>
      <c r="G683" s="96" t="s">
        <v>1584</v>
      </c>
      <c r="H683" s="112">
        <v>38</v>
      </c>
      <c r="I683" s="87"/>
      <c r="J683" s="87"/>
      <c r="K683" s="87"/>
    </row>
    <row r="684" spans="1:11" ht="39.75" x14ac:dyDescent="0.75">
      <c r="A684" s="80" t="s">
        <v>25</v>
      </c>
      <c r="B684" s="76" t="s">
        <v>421</v>
      </c>
      <c r="C684" s="109" t="s">
        <v>422</v>
      </c>
      <c r="D684" s="258" t="s">
        <v>757</v>
      </c>
      <c r="E684" s="112">
        <v>174</v>
      </c>
      <c r="F684" s="9"/>
      <c r="G684" s="87"/>
      <c r="H684" s="112"/>
      <c r="I684" s="87"/>
      <c r="J684" s="87"/>
      <c r="K684" s="87"/>
    </row>
    <row r="685" spans="1:11" ht="66.25" x14ac:dyDescent="0.75">
      <c r="A685" s="80" t="s">
        <v>27</v>
      </c>
      <c r="B685" s="76" t="s">
        <v>423</v>
      </c>
      <c r="C685" s="61" t="s">
        <v>424</v>
      </c>
      <c r="D685" s="285"/>
      <c r="E685" s="80">
        <v>431.25</v>
      </c>
      <c r="F685" s="87"/>
      <c r="G685" s="87"/>
      <c r="H685" s="112"/>
      <c r="I685" s="87"/>
      <c r="J685" s="87"/>
      <c r="K685" s="87"/>
    </row>
    <row r="686" spans="1:11" ht="92.75" x14ac:dyDescent="0.75">
      <c r="A686" s="80" t="s">
        <v>29</v>
      </c>
      <c r="B686" s="76" t="s">
        <v>425</v>
      </c>
      <c r="C686" s="76" t="s">
        <v>517</v>
      </c>
      <c r="D686" s="76" t="s">
        <v>511</v>
      </c>
      <c r="E686" s="80">
        <v>48.54</v>
      </c>
      <c r="F686" s="109"/>
      <c r="G686" s="109"/>
      <c r="H686" s="112"/>
      <c r="I686" s="87"/>
      <c r="J686" s="87"/>
      <c r="K686" s="87"/>
    </row>
    <row r="687" spans="1:11" ht="137.25" customHeight="1" x14ac:dyDescent="0.75">
      <c r="A687" s="80" t="s">
        <v>30</v>
      </c>
      <c r="B687" s="76" t="s">
        <v>426</v>
      </c>
      <c r="C687" s="109" t="s">
        <v>422</v>
      </c>
      <c r="D687" s="109" t="s">
        <v>757</v>
      </c>
      <c r="E687" s="80">
        <v>19.14</v>
      </c>
      <c r="F687" s="87"/>
      <c r="G687" s="87"/>
      <c r="H687" s="112"/>
      <c r="I687" s="87"/>
      <c r="J687" s="87"/>
      <c r="K687" s="87"/>
    </row>
    <row r="688" spans="1:11" ht="92.75" x14ac:dyDescent="0.75">
      <c r="A688" s="274" t="s">
        <v>32</v>
      </c>
      <c r="B688" s="96" t="s">
        <v>427</v>
      </c>
      <c r="C688" s="258" t="s">
        <v>546</v>
      </c>
      <c r="D688" s="258" t="s">
        <v>489</v>
      </c>
      <c r="E688" s="74">
        <v>380.52</v>
      </c>
      <c r="F688" s="258" t="s">
        <v>776</v>
      </c>
      <c r="G688" s="258" t="s">
        <v>775</v>
      </c>
      <c r="H688" s="86">
        <v>380.52</v>
      </c>
      <c r="I688" s="87"/>
      <c r="J688" s="87"/>
      <c r="K688" s="87"/>
    </row>
    <row r="689" spans="1:11" ht="53" x14ac:dyDescent="0.75">
      <c r="A689" s="277"/>
      <c r="B689" s="96" t="s">
        <v>428</v>
      </c>
      <c r="C689" s="290"/>
      <c r="D689" s="268"/>
      <c r="E689" s="107">
        <v>40</v>
      </c>
      <c r="F689" s="290"/>
      <c r="G689" s="379"/>
      <c r="H689" s="107">
        <v>40</v>
      </c>
      <c r="I689" s="87"/>
      <c r="J689" s="87"/>
      <c r="K689" s="87"/>
    </row>
    <row r="690" spans="1:11" ht="53" x14ac:dyDescent="0.75">
      <c r="A690" s="277"/>
      <c r="B690" s="96" t="s">
        <v>429</v>
      </c>
      <c r="C690" s="290"/>
      <c r="D690" s="268"/>
      <c r="E690" s="107">
        <v>19</v>
      </c>
      <c r="F690" s="290"/>
      <c r="G690" s="379"/>
      <c r="H690" s="107">
        <v>19</v>
      </c>
      <c r="I690" s="87"/>
      <c r="J690" s="87"/>
      <c r="K690" s="87"/>
    </row>
    <row r="691" spans="1:11" ht="53" x14ac:dyDescent="0.75">
      <c r="A691" s="278"/>
      <c r="B691" s="96" t="s">
        <v>430</v>
      </c>
      <c r="C691" s="269"/>
      <c r="D691" s="269"/>
      <c r="E691" s="87"/>
      <c r="F691" s="285"/>
      <c r="G691" s="380"/>
      <c r="H691" s="86"/>
      <c r="I691" s="87"/>
      <c r="J691" s="87"/>
      <c r="K691" s="87"/>
    </row>
    <row r="692" spans="1:11" ht="92.75" x14ac:dyDescent="0.75">
      <c r="A692" s="274" t="s">
        <v>34</v>
      </c>
      <c r="B692" s="81" t="s">
        <v>431</v>
      </c>
      <c r="C692" s="245" t="s">
        <v>760</v>
      </c>
      <c r="D692" s="248" t="s">
        <v>758</v>
      </c>
      <c r="E692" s="82">
        <v>1443.3</v>
      </c>
      <c r="F692" s="87"/>
      <c r="G692" s="87"/>
      <c r="H692" s="87"/>
      <c r="I692" s="87"/>
      <c r="J692" s="87"/>
      <c r="K692" s="87"/>
    </row>
    <row r="693" spans="1:11" ht="68.25" customHeight="1" x14ac:dyDescent="0.75">
      <c r="A693" s="278"/>
      <c r="B693" s="81" t="s">
        <v>432</v>
      </c>
      <c r="C693" s="249"/>
      <c r="D693" s="249"/>
      <c r="E693" s="82">
        <v>47</v>
      </c>
      <c r="F693" s="87"/>
      <c r="G693" s="87"/>
      <c r="H693" s="87"/>
      <c r="I693" s="87"/>
      <c r="J693" s="87"/>
      <c r="K693" s="87"/>
    </row>
    <row r="694" spans="1:11" ht="92.75" x14ac:dyDescent="0.75">
      <c r="A694" s="74" t="s">
        <v>36</v>
      </c>
      <c r="B694" s="24" t="s">
        <v>433</v>
      </c>
      <c r="C694" s="78" t="s">
        <v>351</v>
      </c>
      <c r="D694" s="78" t="s">
        <v>489</v>
      </c>
      <c r="E694" s="74">
        <v>1051.6199999999999</v>
      </c>
      <c r="F694" s="81"/>
      <c r="G694" s="81"/>
      <c r="H694" s="86"/>
      <c r="I694" s="87"/>
      <c r="J694" s="87"/>
      <c r="K694" s="87"/>
    </row>
    <row r="695" spans="1:11" ht="53" x14ac:dyDescent="0.75">
      <c r="A695" s="291" t="s">
        <v>38</v>
      </c>
      <c r="B695" s="24" t="s">
        <v>1610</v>
      </c>
      <c r="C695" s="258" t="s">
        <v>3007</v>
      </c>
      <c r="D695" s="258" t="s">
        <v>1609</v>
      </c>
      <c r="E695" s="74"/>
      <c r="F695" s="81"/>
      <c r="G695" s="81"/>
      <c r="H695" s="86"/>
      <c r="I695" s="87"/>
      <c r="J695" s="87"/>
      <c r="K695" s="87"/>
    </row>
    <row r="696" spans="1:11" ht="53" x14ac:dyDescent="0.75">
      <c r="A696" s="280"/>
      <c r="B696" s="24" t="s">
        <v>2994</v>
      </c>
      <c r="C696" s="259"/>
      <c r="D696" s="259"/>
      <c r="E696" s="74"/>
      <c r="F696" s="81"/>
      <c r="G696" s="81"/>
      <c r="H696" s="86"/>
      <c r="I696" s="87"/>
      <c r="J696" s="87"/>
      <c r="K696" s="87"/>
    </row>
    <row r="697" spans="1:11" ht="53" x14ac:dyDescent="0.75">
      <c r="A697" s="280"/>
      <c r="B697" s="24" t="s">
        <v>2995</v>
      </c>
      <c r="C697" s="259"/>
      <c r="D697" s="259"/>
      <c r="E697" s="74"/>
      <c r="F697" s="81"/>
      <c r="G697" s="81"/>
      <c r="H697" s="86"/>
      <c r="I697" s="87"/>
      <c r="J697" s="87"/>
      <c r="K697" s="87"/>
    </row>
    <row r="698" spans="1:11" ht="53" x14ac:dyDescent="0.75">
      <c r="A698" s="280"/>
      <c r="B698" s="24" t="s">
        <v>2996</v>
      </c>
      <c r="C698" s="259"/>
      <c r="D698" s="259"/>
      <c r="E698" s="74"/>
      <c r="F698" s="81"/>
      <c r="G698" s="81"/>
      <c r="H698" s="86"/>
      <c r="I698" s="87"/>
      <c r="J698" s="87"/>
      <c r="K698" s="87"/>
    </row>
    <row r="699" spans="1:11" ht="53" x14ac:dyDescent="0.75">
      <c r="A699" s="280"/>
      <c r="B699" s="24" t="s">
        <v>2997</v>
      </c>
      <c r="C699" s="259"/>
      <c r="D699" s="259"/>
      <c r="E699" s="74"/>
      <c r="F699" s="81"/>
      <c r="G699" s="81"/>
      <c r="H699" s="86"/>
      <c r="I699" s="87"/>
      <c r="J699" s="87"/>
      <c r="K699" s="87"/>
    </row>
    <row r="700" spans="1:11" ht="53" x14ac:dyDescent="0.75">
      <c r="A700" s="280"/>
      <c r="B700" s="24" t="s">
        <v>2998</v>
      </c>
      <c r="C700" s="259"/>
      <c r="D700" s="259"/>
      <c r="E700" s="74"/>
      <c r="F700" s="81"/>
      <c r="G700" s="81"/>
      <c r="H700" s="86"/>
      <c r="I700" s="87"/>
      <c r="J700" s="87"/>
      <c r="K700" s="87"/>
    </row>
    <row r="701" spans="1:11" ht="53" x14ac:dyDescent="0.75">
      <c r="A701" s="280"/>
      <c r="B701" s="24" t="s">
        <v>2999</v>
      </c>
      <c r="C701" s="259"/>
      <c r="D701" s="259"/>
      <c r="E701" s="74"/>
      <c r="F701" s="81"/>
      <c r="G701" s="81"/>
      <c r="H701" s="86"/>
      <c r="I701" s="87"/>
      <c r="J701" s="87"/>
      <c r="K701" s="87"/>
    </row>
    <row r="702" spans="1:11" ht="53" x14ac:dyDescent="0.75">
      <c r="A702" s="280"/>
      <c r="B702" s="24" t="s">
        <v>3000</v>
      </c>
      <c r="C702" s="259"/>
      <c r="D702" s="259"/>
      <c r="E702" s="74"/>
      <c r="F702" s="81"/>
      <c r="G702" s="81"/>
      <c r="H702" s="86"/>
      <c r="I702" s="87"/>
      <c r="J702" s="87"/>
      <c r="K702" s="87"/>
    </row>
    <row r="703" spans="1:11" ht="53" x14ac:dyDescent="0.75">
      <c r="A703" s="280"/>
      <c r="B703" s="24" t="s">
        <v>1611</v>
      </c>
      <c r="C703" s="259"/>
      <c r="D703" s="259"/>
      <c r="E703" s="74"/>
      <c r="F703" s="81"/>
      <c r="G703" s="81"/>
      <c r="H703" s="86"/>
      <c r="I703" s="87"/>
      <c r="J703" s="87"/>
      <c r="K703" s="87"/>
    </row>
    <row r="704" spans="1:11" ht="53" x14ac:dyDescent="0.75">
      <c r="A704" s="280"/>
      <c r="B704" s="24" t="s">
        <v>3001</v>
      </c>
      <c r="C704" s="259"/>
      <c r="D704" s="259"/>
      <c r="E704" s="74"/>
      <c r="F704" s="81"/>
      <c r="G704" s="81"/>
      <c r="H704" s="86"/>
      <c r="I704" s="87"/>
      <c r="J704" s="87"/>
      <c r="K704" s="87"/>
    </row>
    <row r="705" spans="1:11" ht="53" x14ac:dyDescent="0.75">
      <c r="A705" s="280"/>
      <c r="B705" s="24" t="s">
        <v>3002</v>
      </c>
      <c r="C705" s="259"/>
      <c r="D705" s="259"/>
      <c r="E705" s="74"/>
      <c r="F705" s="81"/>
      <c r="G705" s="81"/>
      <c r="H705" s="86"/>
      <c r="I705" s="87"/>
      <c r="J705" s="87"/>
      <c r="K705" s="87"/>
    </row>
    <row r="706" spans="1:11" ht="53" x14ac:dyDescent="0.75">
      <c r="A706" s="280"/>
      <c r="B706" s="24" t="s">
        <v>1612</v>
      </c>
      <c r="C706" s="259"/>
      <c r="D706" s="259"/>
      <c r="E706" s="74"/>
      <c r="F706" s="81"/>
      <c r="G706" s="81"/>
      <c r="H706" s="86"/>
      <c r="I706" s="87"/>
      <c r="J706" s="87"/>
      <c r="K706" s="87"/>
    </row>
    <row r="707" spans="1:11" ht="53" x14ac:dyDescent="0.75">
      <c r="A707" s="281"/>
      <c r="B707" s="24" t="s">
        <v>3003</v>
      </c>
      <c r="C707" s="260"/>
      <c r="D707" s="260"/>
      <c r="E707" s="74"/>
      <c r="F707" s="81"/>
      <c r="G707" s="81"/>
      <c r="H707" s="86"/>
      <c r="I707" s="87"/>
      <c r="J707" s="87"/>
      <c r="K707" s="87"/>
    </row>
    <row r="708" spans="1:11" ht="79.5" x14ac:dyDescent="0.75">
      <c r="A708" s="80" t="s">
        <v>211</v>
      </c>
      <c r="B708" s="96" t="s">
        <v>3004</v>
      </c>
      <c r="C708" s="78" t="s">
        <v>3005</v>
      </c>
      <c r="D708" s="78" t="s">
        <v>3006</v>
      </c>
      <c r="E708" s="74">
        <v>473.37</v>
      </c>
      <c r="F708" s="81"/>
      <c r="G708" s="81"/>
      <c r="H708" s="86"/>
      <c r="I708" s="87"/>
      <c r="J708" s="87"/>
      <c r="K708" s="87"/>
    </row>
    <row r="709" spans="1:11" x14ac:dyDescent="0.75">
      <c r="A709" s="263" t="s">
        <v>40</v>
      </c>
      <c r="B709" s="264"/>
      <c r="C709" s="90"/>
      <c r="D709" s="90"/>
      <c r="E709" s="20">
        <f>E658+E659+E660+E661+E663+E664+E665+E667+E668+E669+E670+E682+E683+E684+E685+E686+E687+E688+E689+E690+E692+E693+E694+E676+E677+E678+E671+E708</f>
        <v>12037.03</v>
      </c>
      <c r="F709" s="25"/>
      <c r="G709" s="25"/>
      <c r="H709" s="32">
        <f>H667+H670+H671+H672+H688+H689+H690+H683+H677</f>
        <v>957.43</v>
      </c>
      <c r="I709" s="90"/>
      <c r="J709" s="20">
        <f>J672+J673+J674+J675+J671</f>
        <v>93.77</v>
      </c>
      <c r="K709" s="89"/>
    </row>
    <row r="710" spans="1:11" x14ac:dyDescent="0.75">
      <c r="A710" s="316" t="s">
        <v>434</v>
      </c>
      <c r="B710" s="357"/>
      <c r="C710" s="357"/>
      <c r="D710" s="357"/>
      <c r="E710" s="357"/>
      <c r="F710" s="357"/>
      <c r="G710" s="357"/>
      <c r="H710" s="357"/>
      <c r="I710" s="357"/>
      <c r="J710" s="357"/>
      <c r="K710" s="358"/>
    </row>
    <row r="711" spans="1:11" ht="43.25" customHeight="1" x14ac:dyDescent="0.75">
      <c r="A711" s="279" t="s">
        <v>6</v>
      </c>
      <c r="B711" s="81" t="s">
        <v>435</v>
      </c>
      <c r="C711" s="245" t="s">
        <v>759</v>
      </c>
      <c r="D711" s="248" t="s">
        <v>485</v>
      </c>
      <c r="E711" s="86">
        <v>1441.01</v>
      </c>
      <c r="F711" s="87"/>
      <c r="G711" s="87"/>
      <c r="H711" s="87"/>
      <c r="I711" s="87"/>
      <c r="J711" s="87"/>
      <c r="K711" s="87"/>
    </row>
    <row r="712" spans="1:11" ht="132.5" x14ac:dyDescent="0.75">
      <c r="A712" s="336"/>
      <c r="B712" s="81" t="s">
        <v>436</v>
      </c>
      <c r="C712" s="252"/>
      <c r="D712" s="246"/>
      <c r="E712" s="62"/>
      <c r="F712" s="87"/>
      <c r="G712" s="87"/>
      <c r="H712" s="87"/>
      <c r="I712" s="87"/>
      <c r="J712" s="87"/>
      <c r="K712" s="87"/>
    </row>
    <row r="713" spans="1:11" ht="92.75" x14ac:dyDescent="0.75">
      <c r="A713" s="292"/>
      <c r="B713" s="81" t="s">
        <v>1664</v>
      </c>
      <c r="C713" s="247"/>
      <c r="D713" s="76" t="s">
        <v>1665</v>
      </c>
      <c r="E713" s="46">
        <v>70.28</v>
      </c>
      <c r="F713" s="87"/>
      <c r="G713" s="87"/>
      <c r="H713" s="87"/>
      <c r="I713" s="9"/>
      <c r="J713" s="87"/>
      <c r="K713" s="87"/>
    </row>
    <row r="714" spans="1:11" ht="53" x14ac:dyDescent="0.75">
      <c r="A714" s="378" t="s">
        <v>8</v>
      </c>
      <c r="B714" s="98" t="s">
        <v>437</v>
      </c>
      <c r="C714" s="335" t="s">
        <v>761</v>
      </c>
      <c r="D714" s="248" t="s">
        <v>728</v>
      </c>
      <c r="E714" s="46">
        <v>855.63</v>
      </c>
      <c r="F714" s="87"/>
      <c r="G714" s="87"/>
      <c r="H714" s="87"/>
      <c r="I714" s="9"/>
      <c r="J714" s="87"/>
      <c r="K714" s="87"/>
    </row>
    <row r="715" spans="1:11" ht="53" x14ac:dyDescent="0.75">
      <c r="A715" s="255"/>
      <c r="B715" s="98" t="s">
        <v>438</v>
      </c>
      <c r="C715" s="335"/>
      <c r="D715" s="246"/>
      <c r="E715" s="46">
        <v>21</v>
      </c>
      <c r="F715" s="87"/>
      <c r="G715" s="87"/>
      <c r="H715" s="87"/>
      <c r="I715" s="96"/>
      <c r="J715" s="107"/>
      <c r="K715" s="76"/>
    </row>
    <row r="716" spans="1:11" ht="92.75" x14ac:dyDescent="0.75">
      <c r="A716" s="255"/>
      <c r="B716" s="98" t="s">
        <v>439</v>
      </c>
      <c r="C716" s="335"/>
      <c r="D716" s="249"/>
      <c r="E716" s="62">
        <v>0</v>
      </c>
      <c r="F716" s="87"/>
      <c r="G716" s="87"/>
      <c r="H716" s="87"/>
      <c r="I716" s="87"/>
      <c r="J716" s="87"/>
      <c r="K716" s="87"/>
    </row>
    <row r="717" spans="1:11" ht="66.25" x14ac:dyDescent="0.75">
      <c r="A717" s="255" t="s">
        <v>10</v>
      </c>
      <c r="B717" s="98" t="s">
        <v>440</v>
      </c>
      <c r="C717" s="335" t="s">
        <v>908</v>
      </c>
      <c r="D717" s="248" t="s">
        <v>762</v>
      </c>
      <c r="E717" s="63"/>
      <c r="F717" s="87"/>
      <c r="G717" s="87"/>
      <c r="H717" s="87"/>
      <c r="I717" s="87"/>
      <c r="J717" s="87"/>
      <c r="K717" s="87"/>
    </row>
    <row r="718" spans="1:11" ht="53" x14ac:dyDescent="0.75">
      <c r="A718" s="255"/>
      <c r="B718" s="98" t="s">
        <v>441</v>
      </c>
      <c r="C718" s="257"/>
      <c r="D718" s="246"/>
      <c r="E718" s="63">
        <v>30.475000000000001</v>
      </c>
      <c r="F718" s="87"/>
      <c r="G718" s="87"/>
      <c r="H718" s="87"/>
      <c r="I718" s="87"/>
      <c r="J718" s="87"/>
      <c r="K718" s="87"/>
    </row>
    <row r="719" spans="1:11" ht="53" x14ac:dyDescent="0.75">
      <c r="A719" s="255"/>
      <c r="B719" s="98" t="s">
        <v>442</v>
      </c>
      <c r="C719" s="257"/>
      <c r="D719" s="246"/>
      <c r="E719" s="46">
        <v>17.5</v>
      </c>
      <c r="F719" s="87"/>
      <c r="G719" s="87"/>
      <c r="H719" s="87"/>
      <c r="I719" s="87"/>
      <c r="J719" s="87"/>
      <c r="K719" s="87"/>
    </row>
    <row r="720" spans="1:11" ht="53" x14ac:dyDescent="0.75">
      <c r="A720" s="255"/>
      <c r="B720" s="98" t="s">
        <v>443</v>
      </c>
      <c r="C720" s="257"/>
      <c r="D720" s="246"/>
      <c r="E720" s="46">
        <v>10</v>
      </c>
      <c r="F720" s="87"/>
      <c r="G720" s="87"/>
      <c r="H720" s="87"/>
      <c r="I720" s="87"/>
      <c r="J720" s="87"/>
      <c r="K720" s="87"/>
    </row>
    <row r="721" spans="1:11" ht="39.75" x14ac:dyDescent="0.75">
      <c r="A721" s="255"/>
      <c r="B721" s="98" t="s">
        <v>444</v>
      </c>
      <c r="C721" s="257"/>
      <c r="D721" s="249"/>
      <c r="E721" s="46"/>
      <c r="F721" s="87"/>
      <c r="G721" s="87"/>
      <c r="H721" s="87"/>
      <c r="I721" s="87"/>
      <c r="J721" s="87"/>
      <c r="K721" s="87"/>
    </row>
    <row r="722" spans="1:11" ht="92.75" x14ac:dyDescent="0.75">
      <c r="A722" s="261" t="s">
        <v>12</v>
      </c>
      <c r="B722" s="270" t="s">
        <v>445</v>
      </c>
      <c r="C722" s="257" t="s">
        <v>523</v>
      </c>
      <c r="D722" s="248" t="s">
        <v>616</v>
      </c>
      <c r="E722" s="261">
        <v>6.95</v>
      </c>
      <c r="F722" s="87"/>
      <c r="G722" s="87"/>
      <c r="H722" s="87"/>
      <c r="I722" s="111" t="s">
        <v>1219</v>
      </c>
      <c r="J722" s="74" t="s">
        <v>446</v>
      </c>
      <c r="K722" s="81" t="s">
        <v>763</v>
      </c>
    </row>
    <row r="723" spans="1:11" ht="92.75" x14ac:dyDescent="0.75">
      <c r="A723" s="261"/>
      <c r="B723" s="267"/>
      <c r="C723" s="257"/>
      <c r="D723" s="246"/>
      <c r="E723" s="261"/>
      <c r="F723" s="87"/>
      <c r="G723" s="87"/>
      <c r="H723" s="87"/>
      <c r="I723" s="111" t="s">
        <v>1217</v>
      </c>
      <c r="J723" s="74" t="s">
        <v>447</v>
      </c>
      <c r="K723" s="81" t="s">
        <v>763</v>
      </c>
    </row>
    <row r="724" spans="1:11" ht="92.75" x14ac:dyDescent="0.75">
      <c r="A724" s="261"/>
      <c r="B724" s="267"/>
      <c r="C724" s="257"/>
      <c r="D724" s="246"/>
      <c r="E724" s="261"/>
      <c r="F724" s="87"/>
      <c r="G724" s="87"/>
      <c r="H724" s="87"/>
      <c r="I724" s="111" t="s">
        <v>1218</v>
      </c>
      <c r="J724" s="74" t="s">
        <v>448</v>
      </c>
      <c r="K724" s="81" t="s">
        <v>763</v>
      </c>
    </row>
    <row r="725" spans="1:11" ht="92.75" x14ac:dyDescent="0.75">
      <c r="A725" s="261"/>
      <c r="B725" s="267"/>
      <c r="C725" s="257"/>
      <c r="D725" s="249"/>
      <c r="E725" s="261"/>
      <c r="F725" s="87"/>
      <c r="G725" s="87"/>
      <c r="H725" s="87"/>
      <c r="I725" s="111" t="s">
        <v>1231</v>
      </c>
      <c r="J725" s="74" t="s">
        <v>449</v>
      </c>
      <c r="K725" s="81" t="s">
        <v>763</v>
      </c>
    </row>
    <row r="726" spans="1:11" ht="80.25" customHeight="1" x14ac:dyDescent="0.75">
      <c r="A726" s="74" t="s">
        <v>14</v>
      </c>
      <c r="B726" s="96" t="s">
        <v>450</v>
      </c>
      <c r="C726" s="258" t="s">
        <v>3148</v>
      </c>
      <c r="D726" s="248" t="s">
        <v>3147</v>
      </c>
      <c r="E726" s="74">
        <v>103.09</v>
      </c>
      <c r="F726" s="96"/>
      <c r="G726" s="96"/>
      <c r="H726" s="74"/>
      <c r="I726" s="87"/>
      <c r="J726" s="97"/>
      <c r="K726" s="87"/>
    </row>
    <row r="727" spans="1:11" ht="103.5" customHeight="1" x14ac:dyDescent="0.75">
      <c r="A727" s="274" t="s">
        <v>16</v>
      </c>
      <c r="B727" s="258" t="s">
        <v>452</v>
      </c>
      <c r="C727" s="259"/>
      <c r="D727" s="290"/>
      <c r="E727" s="274">
        <v>15.64</v>
      </c>
      <c r="F727" s="96"/>
      <c r="G727" s="96"/>
      <c r="H727" s="88"/>
      <c r="I727" s="91"/>
      <c r="J727" s="97"/>
      <c r="K727" s="87"/>
    </row>
    <row r="728" spans="1:11" ht="51.75" customHeight="1" x14ac:dyDescent="0.75">
      <c r="A728" s="277"/>
      <c r="B728" s="290"/>
      <c r="C728" s="260"/>
      <c r="D728" s="285"/>
      <c r="E728" s="278"/>
      <c r="F728" s="96"/>
      <c r="G728" s="96"/>
      <c r="H728" s="80"/>
      <c r="I728" s="87"/>
      <c r="J728" s="97"/>
      <c r="K728" s="87"/>
    </row>
    <row r="729" spans="1:11" ht="91.5" customHeight="1" x14ac:dyDescent="0.75">
      <c r="A729" s="278"/>
      <c r="B729" s="285"/>
      <c r="C729" s="258" t="s">
        <v>765</v>
      </c>
      <c r="D729" s="258" t="s">
        <v>767</v>
      </c>
      <c r="E729" s="274">
        <v>49.69</v>
      </c>
      <c r="F729" s="96"/>
      <c r="G729" s="96"/>
      <c r="H729" s="80"/>
      <c r="I729" s="87"/>
      <c r="J729" s="97"/>
      <c r="K729" s="87"/>
    </row>
    <row r="730" spans="1:11" x14ac:dyDescent="0.75">
      <c r="A730" s="274" t="s">
        <v>18</v>
      </c>
      <c r="B730" s="258" t="s">
        <v>453</v>
      </c>
      <c r="C730" s="290"/>
      <c r="D730" s="290"/>
      <c r="E730" s="277"/>
      <c r="F730" s="96"/>
      <c r="G730" s="96"/>
      <c r="H730" s="114"/>
      <c r="I730" s="87"/>
      <c r="J730" s="87"/>
      <c r="K730" s="87"/>
    </row>
    <row r="731" spans="1:11" ht="78.75" customHeight="1" x14ac:dyDescent="0.75">
      <c r="A731" s="277"/>
      <c r="B731" s="290"/>
      <c r="C731" s="285"/>
      <c r="D731" s="285"/>
      <c r="E731" s="278"/>
      <c r="F731" s="87"/>
      <c r="G731" s="87"/>
      <c r="H731" s="114"/>
      <c r="I731" s="87"/>
      <c r="J731" s="87"/>
      <c r="K731" s="87"/>
    </row>
    <row r="732" spans="1:11" ht="120" customHeight="1" x14ac:dyDescent="0.75">
      <c r="A732" s="278"/>
      <c r="B732" s="285"/>
      <c r="C732" s="77" t="s">
        <v>764</v>
      </c>
      <c r="D732" s="76" t="s">
        <v>766</v>
      </c>
      <c r="E732" s="74">
        <v>67.92</v>
      </c>
      <c r="F732" s="96" t="s">
        <v>3012</v>
      </c>
      <c r="G732" s="96" t="s">
        <v>3011</v>
      </c>
      <c r="H732" s="107">
        <v>22</v>
      </c>
      <c r="I732" s="87"/>
      <c r="J732" s="87"/>
      <c r="K732" s="87"/>
    </row>
    <row r="733" spans="1:11" ht="79.5" x14ac:dyDescent="0.75">
      <c r="A733" s="74" t="s">
        <v>20</v>
      </c>
      <c r="B733" s="96" t="s">
        <v>454</v>
      </c>
      <c r="C733" s="76" t="s">
        <v>455</v>
      </c>
      <c r="D733" s="116" t="s">
        <v>766</v>
      </c>
      <c r="E733" s="74">
        <v>43.62</v>
      </c>
      <c r="F733" s="87"/>
      <c r="G733" s="87"/>
      <c r="H733" s="87"/>
      <c r="I733" s="87"/>
      <c r="J733" s="87"/>
      <c r="K733" s="87"/>
    </row>
    <row r="734" spans="1:11" ht="79.5" x14ac:dyDescent="0.75">
      <c r="A734" s="74" t="s">
        <v>22</v>
      </c>
      <c r="B734" s="96" t="s">
        <v>456</v>
      </c>
      <c r="C734" s="96" t="s">
        <v>451</v>
      </c>
      <c r="D734" s="76" t="s">
        <v>766</v>
      </c>
      <c r="E734" s="74">
        <v>45.03</v>
      </c>
      <c r="F734" s="87"/>
      <c r="G734" s="87"/>
      <c r="H734" s="87"/>
      <c r="I734" s="87"/>
      <c r="J734" s="87"/>
      <c r="K734" s="87"/>
    </row>
    <row r="735" spans="1:11" ht="106" x14ac:dyDescent="0.75">
      <c r="A735" s="74" t="s">
        <v>23</v>
      </c>
      <c r="B735" s="96" t="s">
        <v>457</v>
      </c>
      <c r="C735" s="76" t="s">
        <v>455</v>
      </c>
      <c r="D735" s="116" t="s">
        <v>766</v>
      </c>
      <c r="E735" s="74">
        <v>1066.56</v>
      </c>
      <c r="F735" s="96" t="s">
        <v>3013</v>
      </c>
      <c r="G735" s="96" t="s">
        <v>768</v>
      </c>
      <c r="H735" s="74">
        <v>34.06</v>
      </c>
      <c r="I735" s="87"/>
      <c r="J735" s="87"/>
      <c r="K735" s="87"/>
    </row>
    <row r="736" spans="1:11" ht="119.25" x14ac:dyDescent="0.75">
      <c r="A736" s="74" t="s">
        <v>25</v>
      </c>
      <c r="B736" s="96" t="s">
        <v>458</v>
      </c>
      <c r="C736" s="96" t="s">
        <v>764</v>
      </c>
      <c r="D736" s="76" t="s">
        <v>766</v>
      </c>
      <c r="E736" s="74">
        <v>229.17</v>
      </c>
      <c r="F736" s="96" t="s">
        <v>459</v>
      </c>
      <c r="G736" s="84" t="s">
        <v>507</v>
      </c>
      <c r="H736" s="107">
        <v>5</v>
      </c>
      <c r="I736" s="87"/>
      <c r="J736" s="91"/>
      <c r="K736" s="91"/>
    </row>
    <row r="737" spans="1:11" ht="106" x14ac:dyDescent="0.75">
      <c r="A737" s="93" t="s">
        <v>29</v>
      </c>
      <c r="B737" s="151" t="s">
        <v>1809</v>
      </c>
      <c r="C737" s="165" t="s">
        <v>1810</v>
      </c>
      <c r="D737" s="151" t="s">
        <v>1811</v>
      </c>
      <c r="E737" s="93">
        <v>40.49</v>
      </c>
      <c r="F737" s="151"/>
      <c r="G737" s="241"/>
      <c r="H737" s="242"/>
      <c r="I737" s="95"/>
      <c r="J737" s="95"/>
      <c r="K737" s="95"/>
    </row>
    <row r="738" spans="1:11" ht="39.75" x14ac:dyDescent="0.75">
      <c r="A738" s="261" t="s">
        <v>27</v>
      </c>
      <c r="B738" s="96" t="s">
        <v>1295</v>
      </c>
      <c r="C738" s="258" t="s">
        <v>1291</v>
      </c>
      <c r="D738" s="270" t="s">
        <v>1296</v>
      </c>
      <c r="E738" s="74">
        <v>289.04000000000002</v>
      </c>
      <c r="F738" s="96"/>
      <c r="G738" s="84"/>
      <c r="H738" s="107"/>
      <c r="I738" s="95"/>
      <c r="J738" s="95"/>
      <c r="K738" s="95"/>
    </row>
    <row r="739" spans="1:11" ht="97.9" customHeight="1" x14ac:dyDescent="0.75">
      <c r="A739" s="353"/>
      <c r="B739" s="96" t="s">
        <v>1428</v>
      </c>
      <c r="C739" s="260"/>
      <c r="D739" s="270"/>
      <c r="E739" s="74">
        <v>88.54</v>
      </c>
      <c r="F739" s="96"/>
      <c r="G739" s="84"/>
      <c r="H739" s="107"/>
      <c r="I739" s="95"/>
      <c r="J739" s="95"/>
      <c r="K739" s="95"/>
    </row>
    <row r="740" spans="1:11" ht="145.5" customHeight="1" x14ac:dyDescent="0.75">
      <c r="A740" s="274" t="s">
        <v>29</v>
      </c>
      <c r="B740" s="24" t="s">
        <v>1427</v>
      </c>
      <c r="C740" s="258" t="s">
        <v>1805</v>
      </c>
      <c r="D740" s="258" t="s">
        <v>1806</v>
      </c>
      <c r="E740" s="74">
        <v>1753.58</v>
      </c>
      <c r="F740" s="96"/>
      <c r="G740" s="84"/>
      <c r="H740" s="107"/>
      <c r="I740" s="87"/>
      <c r="J740" s="87"/>
      <c r="K740" s="87"/>
    </row>
    <row r="741" spans="1:11" ht="67" customHeight="1" x14ac:dyDescent="0.75">
      <c r="A741" s="287"/>
      <c r="B741" s="24" t="s">
        <v>1798</v>
      </c>
      <c r="C741" s="259"/>
      <c r="D741" s="259"/>
      <c r="E741" s="74"/>
      <c r="F741" s="96"/>
      <c r="G741" s="84"/>
      <c r="H741" s="107"/>
      <c r="I741" s="87"/>
      <c r="J741" s="87"/>
      <c r="K741" s="87"/>
    </row>
    <row r="742" spans="1:11" ht="63.75" customHeight="1" x14ac:dyDescent="0.75">
      <c r="A742" s="287"/>
      <c r="B742" s="24" t="s">
        <v>1799</v>
      </c>
      <c r="C742" s="259"/>
      <c r="D742" s="259"/>
      <c r="E742" s="74"/>
      <c r="F742" s="96"/>
      <c r="G742" s="84"/>
      <c r="H742" s="107"/>
      <c r="I742" s="87"/>
      <c r="J742" s="87"/>
      <c r="K742" s="87"/>
    </row>
    <row r="743" spans="1:11" ht="72.5" customHeight="1" x14ac:dyDescent="0.75">
      <c r="A743" s="287"/>
      <c r="B743" s="24" t="s">
        <v>1800</v>
      </c>
      <c r="C743" s="259"/>
      <c r="D743" s="259"/>
      <c r="E743" s="74"/>
      <c r="F743" s="96"/>
      <c r="G743" s="84"/>
      <c r="H743" s="107"/>
      <c r="I743" s="87"/>
      <c r="J743" s="87"/>
      <c r="K743" s="87"/>
    </row>
    <row r="744" spans="1:11" ht="67.75" customHeight="1" x14ac:dyDescent="0.75">
      <c r="A744" s="287"/>
      <c r="B744" s="24" t="s">
        <v>1801</v>
      </c>
      <c r="C744" s="259"/>
      <c r="D744" s="259"/>
      <c r="E744" s="74"/>
      <c r="F744" s="96"/>
      <c r="G744" s="84"/>
      <c r="H744" s="107"/>
      <c r="I744" s="87"/>
      <c r="J744" s="87"/>
      <c r="K744" s="87"/>
    </row>
    <row r="745" spans="1:11" ht="67.5" customHeight="1" x14ac:dyDescent="0.75">
      <c r="A745" s="287"/>
      <c r="B745" s="24" t="s">
        <v>1802</v>
      </c>
      <c r="C745" s="259"/>
      <c r="D745" s="259"/>
      <c r="E745" s="74"/>
      <c r="F745" s="96"/>
      <c r="G745" s="84"/>
      <c r="H745" s="107"/>
      <c r="I745" s="87"/>
      <c r="J745" s="87"/>
      <c r="K745" s="87"/>
    </row>
    <row r="746" spans="1:11" ht="71" customHeight="1" x14ac:dyDescent="0.75">
      <c r="A746" s="287"/>
      <c r="B746" s="24" t="s">
        <v>1803</v>
      </c>
      <c r="C746" s="259"/>
      <c r="D746" s="259"/>
      <c r="E746" s="74"/>
      <c r="F746" s="96"/>
      <c r="G746" s="84"/>
      <c r="H746" s="107"/>
      <c r="I746" s="87"/>
      <c r="J746" s="87"/>
      <c r="K746" s="87"/>
    </row>
    <row r="747" spans="1:11" ht="70" customHeight="1" x14ac:dyDescent="0.75">
      <c r="A747" s="275"/>
      <c r="B747" s="24" t="s">
        <v>1804</v>
      </c>
      <c r="C747" s="260"/>
      <c r="D747" s="260"/>
      <c r="E747" s="74"/>
      <c r="F747" s="96"/>
      <c r="G747" s="84"/>
      <c r="H747" s="107"/>
      <c r="I747" s="87"/>
      <c r="J747" s="87"/>
      <c r="K747" s="87"/>
    </row>
    <row r="748" spans="1:11" ht="70" customHeight="1" x14ac:dyDescent="0.75">
      <c r="A748" s="74" t="s">
        <v>30</v>
      </c>
      <c r="B748" s="96" t="s">
        <v>1807</v>
      </c>
      <c r="C748" s="166"/>
      <c r="D748" s="166"/>
      <c r="E748" s="74"/>
      <c r="F748" s="96"/>
      <c r="G748" s="84"/>
      <c r="H748" s="107"/>
      <c r="I748" s="87"/>
      <c r="J748" s="87"/>
      <c r="K748" s="87"/>
    </row>
    <row r="749" spans="1:11" ht="70" customHeight="1" x14ac:dyDescent="0.75">
      <c r="A749" s="74" t="s">
        <v>32</v>
      </c>
      <c r="B749" s="96" t="s">
        <v>1808</v>
      </c>
      <c r="C749" s="166"/>
      <c r="D749" s="166"/>
      <c r="E749" s="74"/>
      <c r="F749" s="96"/>
      <c r="G749" s="84"/>
      <c r="H749" s="107"/>
      <c r="I749" s="87"/>
      <c r="J749" s="87"/>
      <c r="K749" s="87"/>
    </row>
    <row r="750" spans="1:11" x14ac:dyDescent="0.75">
      <c r="A750" s="345" t="s">
        <v>40</v>
      </c>
      <c r="B750" s="346"/>
      <c r="C750" s="90"/>
      <c r="D750" s="90"/>
      <c r="E750" s="64">
        <f>E711+E714+E715+E718+E719+E720+E722+E729+E736+E735+E734+E733+E727+E726+E732+E738+E739+E740+E713+E737</f>
        <v>6245.2149999999992</v>
      </c>
      <c r="F750" s="90"/>
      <c r="G750" s="90"/>
      <c r="H750" s="20">
        <f>H732+H735+H736</f>
        <v>61.06</v>
      </c>
      <c r="I750" s="90"/>
      <c r="J750" s="26"/>
      <c r="K750" s="85"/>
    </row>
    <row r="751" spans="1:11" x14ac:dyDescent="0.75">
      <c r="A751" s="316" t="s">
        <v>460</v>
      </c>
      <c r="B751" s="357"/>
      <c r="C751" s="357"/>
      <c r="D751" s="357"/>
      <c r="E751" s="357"/>
      <c r="F751" s="357"/>
      <c r="G751" s="357"/>
      <c r="H751" s="357"/>
      <c r="I751" s="357"/>
      <c r="J751" s="357"/>
      <c r="K751" s="358"/>
    </row>
    <row r="752" spans="1:11" ht="81.650000000000006" customHeight="1" x14ac:dyDescent="0.75">
      <c r="A752" s="291" t="s">
        <v>6</v>
      </c>
      <c r="B752" s="81" t="s">
        <v>461</v>
      </c>
      <c r="C752" s="245" t="s">
        <v>769</v>
      </c>
      <c r="D752" s="248" t="s">
        <v>770</v>
      </c>
      <c r="E752" s="86">
        <v>1403.89</v>
      </c>
      <c r="F752" s="87"/>
      <c r="G752" s="87"/>
      <c r="H752" s="97"/>
      <c r="I752" s="87"/>
      <c r="J752" s="87"/>
      <c r="K752" s="87"/>
    </row>
    <row r="753" spans="1:11" ht="53" x14ac:dyDescent="0.75">
      <c r="A753" s="280"/>
      <c r="B753" s="81" t="s">
        <v>462</v>
      </c>
      <c r="C753" s="246"/>
      <c r="D753" s="246"/>
      <c r="E753" s="86"/>
      <c r="F753" s="87"/>
      <c r="G753" s="87"/>
      <c r="H753" s="97"/>
      <c r="I753" s="87"/>
      <c r="J753" s="87"/>
      <c r="K753" s="87"/>
    </row>
    <row r="754" spans="1:11" ht="39.75" x14ac:dyDescent="0.75">
      <c r="A754" s="280"/>
      <c r="B754" s="81" t="s">
        <v>463</v>
      </c>
      <c r="C754" s="246"/>
      <c r="D754" s="246"/>
      <c r="E754" s="86"/>
      <c r="F754" s="87"/>
      <c r="G754" s="87"/>
      <c r="H754" s="87"/>
      <c r="I754" s="87"/>
      <c r="J754" s="87"/>
      <c r="K754" s="87"/>
    </row>
    <row r="755" spans="1:11" ht="39.75" x14ac:dyDescent="0.75">
      <c r="A755" s="281"/>
      <c r="B755" s="81" t="s">
        <v>464</v>
      </c>
      <c r="C755" s="249"/>
      <c r="D755" s="249"/>
      <c r="E755" s="86"/>
      <c r="F755" s="87"/>
      <c r="G755" s="87"/>
      <c r="H755" s="87"/>
      <c r="I755" s="87"/>
      <c r="J755" s="87"/>
      <c r="K755" s="87"/>
    </row>
    <row r="756" spans="1:11" ht="26.5" x14ac:dyDescent="0.75">
      <c r="A756" s="291" t="s">
        <v>8</v>
      </c>
      <c r="B756" s="81" t="s">
        <v>465</v>
      </c>
      <c r="C756" s="245" t="s">
        <v>772</v>
      </c>
      <c r="D756" s="248" t="s">
        <v>771</v>
      </c>
      <c r="E756" s="339">
        <v>514.49</v>
      </c>
      <c r="F756" s="87"/>
      <c r="G756" s="87"/>
      <c r="H756" s="87"/>
      <c r="I756" s="87"/>
      <c r="J756" s="87"/>
      <c r="K756" s="87"/>
    </row>
    <row r="757" spans="1:11" ht="164.25" customHeight="1" x14ac:dyDescent="0.75">
      <c r="A757" s="281"/>
      <c r="B757" s="81" t="s">
        <v>466</v>
      </c>
      <c r="C757" s="249"/>
      <c r="D757" s="249"/>
      <c r="E757" s="281"/>
      <c r="F757" s="87"/>
      <c r="G757" s="87"/>
      <c r="H757" s="87"/>
      <c r="I757" s="87"/>
      <c r="J757" s="87"/>
      <c r="K757" s="87"/>
    </row>
    <row r="758" spans="1:11" ht="172.25" x14ac:dyDescent="0.75">
      <c r="A758" s="291" t="s">
        <v>10</v>
      </c>
      <c r="B758" s="245" t="s">
        <v>467</v>
      </c>
      <c r="C758" s="245" t="s">
        <v>525</v>
      </c>
      <c r="D758" s="248" t="s">
        <v>489</v>
      </c>
      <c r="E758" s="339">
        <v>996.64</v>
      </c>
      <c r="F758" s="87"/>
      <c r="G758" s="87"/>
      <c r="H758" s="87"/>
      <c r="I758" s="16" t="s">
        <v>1223</v>
      </c>
      <c r="J758" s="65">
        <v>405.82</v>
      </c>
      <c r="K758" s="76" t="s">
        <v>1222</v>
      </c>
    </row>
    <row r="759" spans="1:11" ht="106" x14ac:dyDescent="0.75">
      <c r="A759" s="280"/>
      <c r="B759" s="356"/>
      <c r="C759" s="289"/>
      <c r="D759" s="246"/>
      <c r="E759" s="361"/>
      <c r="F759" s="87"/>
      <c r="G759" s="87"/>
      <c r="H759" s="87"/>
      <c r="I759" s="67" t="s">
        <v>1744</v>
      </c>
      <c r="J759" s="66">
        <v>35.369999999999997</v>
      </c>
      <c r="K759" s="76" t="s">
        <v>643</v>
      </c>
    </row>
    <row r="760" spans="1:11" ht="66.25" x14ac:dyDescent="0.75">
      <c r="A760" s="280"/>
      <c r="B760" s="81" t="s">
        <v>468</v>
      </c>
      <c r="C760" s="289"/>
      <c r="D760" s="246"/>
      <c r="E760" s="361"/>
      <c r="F760" s="87"/>
      <c r="G760" s="87"/>
      <c r="H760" s="87"/>
      <c r="I760" s="87"/>
      <c r="J760" s="87"/>
      <c r="K760" s="74"/>
    </row>
    <row r="761" spans="1:11" ht="66.25" x14ac:dyDescent="0.75">
      <c r="A761" s="281"/>
      <c r="B761" s="81" t="s">
        <v>469</v>
      </c>
      <c r="C761" s="289"/>
      <c r="D761" s="246"/>
      <c r="E761" s="340"/>
      <c r="F761" s="87"/>
      <c r="G761" s="87"/>
      <c r="H761" s="87"/>
      <c r="I761" s="87"/>
      <c r="J761" s="87"/>
      <c r="K761" s="74"/>
    </row>
    <row r="762" spans="1:11" ht="39.75" x14ac:dyDescent="0.75">
      <c r="A762" s="80" t="s">
        <v>12</v>
      </c>
      <c r="B762" s="96" t="s">
        <v>470</v>
      </c>
      <c r="C762" s="289"/>
      <c r="D762" s="246"/>
      <c r="E762" s="82">
        <v>6.14</v>
      </c>
      <c r="F762" s="87"/>
      <c r="G762" s="87"/>
      <c r="H762" s="87"/>
      <c r="I762" s="87"/>
      <c r="J762" s="87"/>
      <c r="K762" s="74"/>
    </row>
    <row r="763" spans="1:11" ht="53" x14ac:dyDescent="0.75">
      <c r="A763" s="80" t="s">
        <v>14</v>
      </c>
      <c r="B763" s="81" t="s">
        <v>471</v>
      </c>
      <c r="C763" s="356"/>
      <c r="D763" s="249"/>
      <c r="E763" s="82"/>
      <c r="F763" s="87"/>
      <c r="G763" s="87"/>
      <c r="H763" s="87"/>
      <c r="I763" s="87"/>
      <c r="J763" s="87"/>
      <c r="K763" s="74"/>
    </row>
    <row r="764" spans="1:11" ht="92.75" x14ac:dyDescent="0.75">
      <c r="A764" s="86" t="s">
        <v>16</v>
      </c>
      <c r="B764" s="81" t="s">
        <v>472</v>
      </c>
      <c r="C764" s="81" t="s">
        <v>1207</v>
      </c>
      <c r="D764" s="76" t="s">
        <v>1208</v>
      </c>
      <c r="E764" s="86">
        <v>331.59</v>
      </c>
      <c r="F764" s="87"/>
      <c r="G764" s="87"/>
      <c r="H764" s="87"/>
      <c r="I764" s="87"/>
      <c r="J764" s="87"/>
      <c r="K764" s="74"/>
    </row>
    <row r="765" spans="1:11" ht="53.5" x14ac:dyDescent="0.75">
      <c r="A765" s="74" t="s">
        <v>18</v>
      </c>
      <c r="B765" s="114" t="s">
        <v>473</v>
      </c>
      <c r="C765" s="258" t="s">
        <v>740</v>
      </c>
      <c r="D765" s="248" t="s">
        <v>489</v>
      </c>
      <c r="E765" s="74">
        <v>373.15</v>
      </c>
      <c r="F765" s="87"/>
      <c r="G765" s="87"/>
      <c r="H765" s="87"/>
      <c r="I765" s="87"/>
      <c r="J765" s="87"/>
      <c r="K765" s="74"/>
    </row>
    <row r="766" spans="1:11" ht="80" x14ac:dyDescent="0.75">
      <c r="A766" s="74" t="s">
        <v>20</v>
      </c>
      <c r="B766" s="114" t="s">
        <v>474</v>
      </c>
      <c r="C766" s="303"/>
      <c r="D766" s="268"/>
      <c r="E766" s="74">
        <v>227.72</v>
      </c>
      <c r="F766" s="87"/>
      <c r="G766" s="87"/>
      <c r="H766" s="87"/>
      <c r="I766" s="87"/>
      <c r="J766" s="87"/>
      <c r="K766" s="74"/>
    </row>
    <row r="767" spans="1:11" ht="198.75" x14ac:dyDescent="0.75">
      <c r="A767" s="274" t="s">
        <v>22</v>
      </c>
      <c r="B767" s="258" t="s">
        <v>475</v>
      </c>
      <c r="C767" s="268"/>
      <c r="D767" s="268"/>
      <c r="E767" s="274">
        <v>3593.68</v>
      </c>
      <c r="F767" s="111" t="s">
        <v>773</v>
      </c>
      <c r="G767" s="96" t="s">
        <v>774</v>
      </c>
      <c r="H767" s="86">
        <v>19.84</v>
      </c>
      <c r="I767" s="16" t="s">
        <v>3146</v>
      </c>
      <c r="J767" s="74">
        <v>161.84</v>
      </c>
      <c r="K767" s="76" t="s">
        <v>1242</v>
      </c>
    </row>
    <row r="768" spans="1:11" ht="145.75" x14ac:dyDescent="0.75">
      <c r="A768" s="275"/>
      <c r="B768" s="260"/>
      <c r="C768" s="268"/>
      <c r="D768" s="268"/>
      <c r="E768" s="275"/>
      <c r="F768" s="111" t="s">
        <v>1634</v>
      </c>
      <c r="G768" s="96" t="s">
        <v>1633</v>
      </c>
      <c r="H768" s="86">
        <v>60.76</v>
      </c>
      <c r="I768" s="16" t="s">
        <v>3144</v>
      </c>
      <c r="J768" s="74">
        <v>19.96</v>
      </c>
      <c r="K768" s="76" t="s">
        <v>3145</v>
      </c>
    </row>
    <row r="769" spans="1:11" ht="39.75" x14ac:dyDescent="0.75">
      <c r="A769" s="106" t="s">
        <v>23</v>
      </c>
      <c r="B769" s="96" t="s">
        <v>476</v>
      </c>
      <c r="C769" s="269"/>
      <c r="D769" s="269"/>
      <c r="E769" s="74">
        <v>654.95000000000005</v>
      </c>
      <c r="F769" s="87"/>
      <c r="G769" s="87"/>
      <c r="H769" s="87"/>
      <c r="I769" s="87"/>
      <c r="J769" s="87"/>
      <c r="K769" s="74"/>
    </row>
    <row r="770" spans="1:11" ht="26.5" x14ac:dyDescent="0.75">
      <c r="A770" s="74" t="s">
        <v>25</v>
      </c>
      <c r="B770" s="96" t="s">
        <v>477</v>
      </c>
      <c r="C770" s="258" t="s">
        <v>1409</v>
      </c>
      <c r="D770" s="258" t="s">
        <v>1408</v>
      </c>
      <c r="E770" s="107">
        <v>154.44</v>
      </c>
      <c r="F770" s="258" t="s">
        <v>1581</v>
      </c>
      <c r="G770" s="307" t="s">
        <v>1582</v>
      </c>
      <c r="H770" s="107">
        <v>154.44</v>
      </c>
      <c r="I770" s="87"/>
      <c r="J770" s="87"/>
      <c r="K770" s="74"/>
    </row>
    <row r="771" spans="1:11" ht="39.75" x14ac:dyDescent="0.75">
      <c r="A771" s="74" t="s">
        <v>27</v>
      </c>
      <c r="B771" s="96" t="s">
        <v>478</v>
      </c>
      <c r="C771" s="268"/>
      <c r="D771" s="290"/>
      <c r="E771" s="107">
        <v>74.489999999999995</v>
      </c>
      <c r="F771" s="268"/>
      <c r="G771" s="329"/>
      <c r="H771" s="107">
        <v>74.489999999999995</v>
      </c>
      <c r="I771" s="87"/>
      <c r="J771" s="87"/>
      <c r="K771" s="74"/>
    </row>
    <row r="772" spans="1:11" ht="79.5" x14ac:dyDescent="0.75">
      <c r="A772" s="74" t="s">
        <v>29</v>
      </c>
      <c r="B772" s="96" t="s">
        <v>479</v>
      </c>
      <c r="C772" s="268"/>
      <c r="D772" s="290"/>
      <c r="E772" s="107"/>
      <c r="F772" s="268"/>
      <c r="G772" s="329"/>
      <c r="H772" s="107"/>
      <c r="I772" s="87"/>
      <c r="J772" s="87"/>
      <c r="K772" s="74"/>
    </row>
    <row r="773" spans="1:11" ht="26.5" x14ac:dyDescent="0.75">
      <c r="A773" s="74" t="s">
        <v>30</v>
      </c>
      <c r="B773" s="96" t="s">
        <v>480</v>
      </c>
      <c r="C773" s="268"/>
      <c r="D773" s="290"/>
      <c r="E773" s="107">
        <v>76</v>
      </c>
      <c r="F773" s="268"/>
      <c r="G773" s="329"/>
      <c r="H773" s="107">
        <v>76</v>
      </c>
      <c r="I773" s="87"/>
      <c r="J773" s="87"/>
      <c r="K773" s="74"/>
    </row>
    <row r="774" spans="1:11" ht="26.5" x14ac:dyDescent="0.75">
      <c r="A774" s="74" t="s">
        <v>32</v>
      </c>
      <c r="B774" s="96" t="s">
        <v>481</v>
      </c>
      <c r="C774" s="268"/>
      <c r="D774" s="290"/>
      <c r="E774" s="107">
        <v>47</v>
      </c>
      <c r="F774" s="268"/>
      <c r="G774" s="329"/>
      <c r="H774" s="107">
        <v>47</v>
      </c>
      <c r="I774" s="87"/>
      <c r="J774" s="87"/>
      <c r="K774" s="74"/>
    </row>
    <row r="775" spans="1:11" ht="26.5" x14ac:dyDescent="0.75">
      <c r="A775" s="74" t="s">
        <v>34</v>
      </c>
      <c r="B775" s="96" t="s">
        <v>482</v>
      </c>
      <c r="C775" s="268"/>
      <c r="D775" s="290"/>
      <c r="E775" s="107">
        <v>26</v>
      </c>
      <c r="F775" s="268"/>
      <c r="G775" s="329"/>
      <c r="H775" s="107">
        <v>26</v>
      </c>
      <c r="I775" s="87"/>
      <c r="J775" s="87"/>
      <c r="K775" s="74"/>
    </row>
    <row r="776" spans="1:11" ht="26.5" x14ac:dyDescent="0.75">
      <c r="A776" s="74" t="s">
        <v>36</v>
      </c>
      <c r="B776" s="96" t="s">
        <v>483</v>
      </c>
      <c r="C776" s="269"/>
      <c r="D776" s="285"/>
      <c r="E776" s="107">
        <v>5.29</v>
      </c>
      <c r="F776" s="269"/>
      <c r="G776" s="293"/>
      <c r="H776" s="107">
        <v>5.29</v>
      </c>
      <c r="I776" s="87"/>
      <c r="J776" s="87"/>
      <c r="K776" s="74"/>
    </row>
    <row r="777" spans="1:11" x14ac:dyDescent="0.75">
      <c r="A777" s="359" t="s">
        <v>40</v>
      </c>
      <c r="B777" s="360"/>
      <c r="C777" s="69"/>
      <c r="D777" s="69"/>
      <c r="E777" s="68">
        <f>E752+E756+E764+E765+E766+E767+E769+E770+E771+E773+E774+E775+E758+E762+E776</f>
        <v>8485.4699999999993</v>
      </c>
      <c r="F777" s="69"/>
      <c r="G777" s="69"/>
      <c r="H777" s="68">
        <f>H767+H770+H771+H773+H774+H775+H776+H768</f>
        <v>463.82</v>
      </c>
      <c r="I777" s="69"/>
      <c r="J777" s="68">
        <f>J758+J759+J767+J768</f>
        <v>622.99</v>
      </c>
      <c r="K777" s="105"/>
    </row>
    <row r="778" spans="1:11" x14ac:dyDescent="0.75">
      <c r="A778" s="354" t="s">
        <v>484</v>
      </c>
      <c r="B778" s="355"/>
      <c r="C778" s="97"/>
      <c r="D778" s="97"/>
      <c r="E778" s="120" t="e">
        <f>E22+E32+E85+E101+E133+E154+E182+E218+E276+E294+E328+E348+E391+E409+E440+E491+E502+E516+E553+E573+E612+E641+E656+E709+E750+E777</f>
        <v>#REF!</v>
      </c>
      <c r="F778" s="97"/>
      <c r="G778" s="97"/>
      <c r="H778" s="26">
        <f>H85+H101+H133+H154+H182+H218+H276+H294+H328+H348+H391+H409+H440+H502+H491+H516+H553+H573+H612+H641+H656+H709+H750+H777</f>
        <v>16970.022699999998</v>
      </c>
      <c r="I778" s="97"/>
      <c r="J778" s="68">
        <f>J85+J101+J133+J182+J276+J348+J391+J491+J573+J641+J709+J777+J22+J656</f>
        <v>2812.67</v>
      </c>
      <c r="K778" s="85"/>
    </row>
  </sheetData>
  <mergeCells count="613">
    <mergeCell ref="D667:D668"/>
    <mergeCell ref="A657:K657"/>
    <mergeCell ref="A709:B709"/>
    <mergeCell ref="A710:K710"/>
    <mergeCell ref="A714:A716"/>
    <mergeCell ref="C714:C716"/>
    <mergeCell ref="C671:C675"/>
    <mergeCell ref="D670:D675"/>
    <mergeCell ref="E671:E675"/>
    <mergeCell ref="D658:D662"/>
    <mergeCell ref="D664:D666"/>
    <mergeCell ref="A658:A662"/>
    <mergeCell ref="C658:C662"/>
    <mergeCell ref="D688:D691"/>
    <mergeCell ref="G688:G691"/>
    <mergeCell ref="A692:A693"/>
    <mergeCell ref="C692:C693"/>
    <mergeCell ref="D711:D712"/>
    <mergeCell ref="D714:D716"/>
    <mergeCell ref="F654:F655"/>
    <mergeCell ref="D654:D655"/>
    <mergeCell ref="A656:B656"/>
    <mergeCell ref="A392:K392"/>
    <mergeCell ref="A393:A395"/>
    <mergeCell ref="B393:B394"/>
    <mergeCell ref="A575:A577"/>
    <mergeCell ref="A578:A586"/>
    <mergeCell ref="A492:K492"/>
    <mergeCell ref="C495:C500"/>
    <mergeCell ref="A473:A475"/>
    <mergeCell ref="A465:A468"/>
    <mergeCell ref="B465:B468"/>
    <mergeCell ref="F578:F586"/>
    <mergeCell ref="H578:H586"/>
    <mergeCell ref="A513:A515"/>
    <mergeCell ref="C513:C515"/>
    <mergeCell ref="F513:F514"/>
    <mergeCell ref="A504:A505"/>
    <mergeCell ref="I456:I457"/>
    <mergeCell ref="J456:J457"/>
    <mergeCell ref="A463:A464"/>
    <mergeCell ref="B463:B464"/>
    <mergeCell ref="C463:C464"/>
    <mergeCell ref="A372:A379"/>
    <mergeCell ref="B372:B379"/>
    <mergeCell ref="C372:C379"/>
    <mergeCell ref="E372:E379"/>
    <mergeCell ref="A382:A385"/>
    <mergeCell ref="B382:B385"/>
    <mergeCell ref="D372:D388"/>
    <mergeCell ref="C649:C651"/>
    <mergeCell ref="D649:D651"/>
    <mergeCell ref="D529:D535"/>
    <mergeCell ref="C529:C535"/>
    <mergeCell ref="A529:A535"/>
    <mergeCell ref="E507:E511"/>
    <mergeCell ref="D504:D505"/>
    <mergeCell ref="D507:D511"/>
    <mergeCell ref="D523:D528"/>
    <mergeCell ref="A502:B502"/>
    <mergeCell ref="A503:K503"/>
    <mergeCell ref="C382:C385"/>
    <mergeCell ref="E382:E385"/>
    <mergeCell ref="A386:A388"/>
    <mergeCell ref="A389:A390"/>
    <mergeCell ref="A391:B391"/>
    <mergeCell ref="G463:G464"/>
    <mergeCell ref="D463:D464"/>
    <mergeCell ref="E463:E464"/>
    <mergeCell ref="A458:A459"/>
    <mergeCell ref="A516:B516"/>
    <mergeCell ref="C538:C540"/>
    <mergeCell ref="B538:B539"/>
    <mergeCell ref="D558:D559"/>
    <mergeCell ref="C558:C559"/>
    <mergeCell ref="D548:D552"/>
    <mergeCell ref="C548:C552"/>
    <mergeCell ref="B473:B474"/>
    <mergeCell ref="D495:D500"/>
    <mergeCell ref="D481:D482"/>
    <mergeCell ref="C481:C482"/>
    <mergeCell ref="A491:B491"/>
    <mergeCell ref="C504:C505"/>
    <mergeCell ref="A507:A511"/>
    <mergeCell ref="B507:B511"/>
    <mergeCell ref="C507:C511"/>
    <mergeCell ref="K578:K586"/>
    <mergeCell ref="D587:D591"/>
    <mergeCell ref="D442:D443"/>
    <mergeCell ref="H575:H577"/>
    <mergeCell ref="D575:D577"/>
    <mergeCell ref="D541:D543"/>
    <mergeCell ref="C555:C557"/>
    <mergeCell ref="D555:D557"/>
    <mergeCell ref="D444:D449"/>
    <mergeCell ref="D450:D455"/>
    <mergeCell ref="C465:C468"/>
    <mergeCell ref="I575:I577"/>
    <mergeCell ref="J575:J577"/>
    <mergeCell ref="K575:K577"/>
    <mergeCell ref="K587:K591"/>
    <mergeCell ref="D456:D457"/>
    <mergeCell ref="D563:D568"/>
    <mergeCell ref="G513:G514"/>
    <mergeCell ref="D513:D515"/>
    <mergeCell ref="D536:D537"/>
    <mergeCell ref="D538:D540"/>
    <mergeCell ref="C536:C537"/>
    <mergeCell ref="D518:D522"/>
    <mergeCell ref="E538:E539"/>
    <mergeCell ref="C575:C577"/>
    <mergeCell ref="F575:F577"/>
    <mergeCell ref="A517:K517"/>
    <mergeCell ref="A518:A528"/>
    <mergeCell ref="C518:C528"/>
    <mergeCell ref="A541:A543"/>
    <mergeCell ref="C541:C543"/>
    <mergeCell ref="A544:A545"/>
    <mergeCell ref="B544:B545"/>
    <mergeCell ref="A569:A572"/>
    <mergeCell ref="C569:C572"/>
    <mergeCell ref="A573:B573"/>
    <mergeCell ref="A574:K574"/>
    <mergeCell ref="D569:D572"/>
    <mergeCell ref="A564:A568"/>
    <mergeCell ref="C564:C568"/>
    <mergeCell ref="A553:B553"/>
    <mergeCell ref="A554:K554"/>
    <mergeCell ref="A555:A557"/>
    <mergeCell ref="A558:A559"/>
    <mergeCell ref="B560:B562"/>
    <mergeCell ref="A560:A563"/>
    <mergeCell ref="A536:A537"/>
    <mergeCell ref="A538:A540"/>
    <mergeCell ref="D601:D602"/>
    <mergeCell ref="A592:A600"/>
    <mergeCell ref="I587:I591"/>
    <mergeCell ref="J587:J591"/>
    <mergeCell ref="A603:A604"/>
    <mergeCell ref="C603:C604"/>
    <mergeCell ref="D603:D604"/>
    <mergeCell ref="B592:B594"/>
    <mergeCell ref="D578:D586"/>
    <mergeCell ref="D595:D600"/>
    <mergeCell ref="A587:A591"/>
    <mergeCell ref="C587:C591"/>
    <mergeCell ref="F587:F591"/>
    <mergeCell ref="H587:H591"/>
    <mergeCell ref="C595:C600"/>
    <mergeCell ref="C601:C602"/>
    <mergeCell ref="C578:C586"/>
    <mergeCell ref="I578:I586"/>
    <mergeCell ref="J578:J586"/>
    <mergeCell ref="A614:A627"/>
    <mergeCell ref="C614:C627"/>
    <mergeCell ref="A612:B612"/>
    <mergeCell ref="A613:K613"/>
    <mergeCell ref="A638:A640"/>
    <mergeCell ref="E632:E633"/>
    <mergeCell ref="A628:A629"/>
    <mergeCell ref="C628:C629"/>
    <mergeCell ref="A630:A631"/>
    <mergeCell ref="B632:B633"/>
    <mergeCell ref="C632:C635"/>
    <mergeCell ref="B630:B631"/>
    <mergeCell ref="D628:D629"/>
    <mergeCell ref="A632:A636"/>
    <mergeCell ref="D632:D635"/>
    <mergeCell ref="D614:D627"/>
    <mergeCell ref="D605:D608"/>
    <mergeCell ref="A605:A608"/>
    <mergeCell ref="A677:A681"/>
    <mergeCell ref="C711:C713"/>
    <mergeCell ref="D684:D685"/>
    <mergeCell ref="A711:A713"/>
    <mergeCell ref="C695:C707"/>
    <mergeCell ref="D695:D707"/>
    <mergeCell ref="F688:F691"/>
    <mergeCell ref="C638:C640"/>
    <mergeCell ref="A642:K642"/>
    <mergeCell ref="D638:D640"/>
    <mergeCell ref="A641:B641"/>
    <mergeCell ref="A671:A676"/>
    <mergeCell ref="B671:B677"/>
    <mergeCell ref="A695:A707"/>
    <mergeCell ref="A649:A651"/>
    <mergeCell ref="A654:A655"/>
    <mergeCell ref="C654:C655"/>
    <mergeCell ref="D692:D693"/>
    <mergeCell ref="A688:A691"/>
    <mergeCell ref="A652:A653"/>
    <mergeCell ref="B652:B653"/>
    <mergeCell ref="C688:C691"/>
    <mergeCell ref="E722:E725"/>
    <mergeCell ref="D717:D721"/>
    <mergeCell ref="D729:D731"/>
    <mergeCell ref="B727:B729"/>
    <mergeCell ref="D738:D739"/>
    <mergeCell ref="C740:C747"/>
    <mergeCell ref="D740:D747"/>
    <mergeCell ref="C646:C648"/>
    <mergeCell ref="A740:A747"/>
    <mergeCell ref="A730:A732"/>
    <mergeCell ref="C722:C725"/>
    <mergeCell ref="A727:A729"/>
    <mergeCell ref="B730:B732"/>
    <mergeCell ref="E729:E731"/>
    <mergeCell ref="A722:A725"/>
    <mergeCell ref="D722:D725"/>
    <mergeCell ref="A717:A721"/>
    <mergeCell ref="E727:E728"/>
    <mergeCell ref="B722:B725"/>
    <mergeCell ref="D726:D728"/>
    <mergeCell ref="C729:C731"/>
    <mergeCell ref="C717:C721"/>
    <mergeCell ref="C726:C728"/>
    <mergeCell ref="A667:A668"/>
    <mergeCell ref="A778:B778"/>
    <mergeCell ref="A756:A757"/>
    <mergeCell ref="A758:A761"/>
    <mergeCell ref="B758:B759"/>
    <mergeCell ref="A751:K751"/>
    <mergeCell ref="A752:A755"/>
    <mergeCell ref="C752:C755"/>
    <mergeCell ref="C765:C769"/>
    <mergeCell ref="C770:C776"/>
    <mergeCell ref="A777:B777"/>
    <mergeCell ref="C758:C763"/>
    <mergeCell ref="E756:E757"/>
    <mergeCell ref="D770:D776"/>
    <mergeCell ref="D765:D769"/>
    <mergeCell ref="F770:F776"/>
    <mergeCell ref="G770:G776"/>
    <mergeCell ref="E758:E761"/>
    <mergeCell ref="D758:D763"/>
    <mergeCell ref="D756:D757"/>
    <mergeCell ref="C756:C757"/>
    <mergeCell ref="D752:D755"/>
    <mergeCell ref="B767:B768"/>
    <mergeCell ref="A767:A768"/>
    <mergeCell ref="E767:E768"/>
    <mergeCell ref="E643:E644"/>
    <mergeCell ref="A664:A666"/>
    <mergeCell ref="C664:C666"/>
    <mergeCell ref="D679:D681"/>
    <mergeCell ref="C667:C668"/>
    <mergeCell ref="A750:B750"/>
    <mergeCell ref="D465:D469"/>
    <mergeCell ref="A440:B440"/>
    <mergeCell ref="A441:K441"/>
    <mergeCell ref="C458:C459"/>
    <mergeCell ref="A460:A461"/>
    <mergeCell ref="C460:C461"/>
    <mergeCell ref="D458:D459"/>
    <mergeCell ref="D460:D461"/>
    <mergeCell ref="E465:E469"/>
    <mergeCell ref="A471:A472"/>
    <mergeCell ref="B471:B472"/>
    <mergeCell ref="D643:D644"/>
    <mergeCell ref="A643:A648"/>
    <mergeCell ref="B643:B645"/>
    <mergeCell ref="D646:D648"/>
    <mergeCell ref="C643:C644"/>
    <mergeCell ref="A738:A739"/>
    <mergeCell ref="C738:C739"/>
    <mergeCell ref="A421:A435"/>
    <mergeCell ref="C421:C435"/>
    <mergeCell ref="D422:D435"/>
    <mergeCell ref="A442:A455"/>
    <mergeCell ref="C442:C455"/>
    <mergeCell ref="A456:A457"/>
    <mergeCell ref="F456:F457"/>
    <mergeCell ref="H456:H457"/>
    <mergeCell ref="A396:A398"/>
    <mergeCell ref="B396:B398"/>
    <mergeCell ref="C396:C398"/>
    <mergeCell ref="D396:D398"/>
    <mergeCell ref="E396:E398"/>
    <mergeCell ref="C400:C408"/>
    <mergeCell ref="A400:A408"/>
    <mergeCell ref="A411:A419"/>
    <mergeCell ref="C411:C419"/>
    <mergeCell ref="D414:D419"/>
    <mergeCell ref="D400:D408"/>
    <mergeCell ref="A409:B409"/>
    <mergeCell ref="A410:K410"/>
    <mergeCell ref="D411:D413"/>
    <mergeCell ref="K340:K343"/>
    <mergeCell ref="A348:B348"/>
    <mergeCell ref="D350:D368"/>
    <mergeCell ref="D369:D370"/>
    <mergeCell ref="A340:A344"/>
    <mergeCell ref="D345:D347"/>
    <mergeCell ref="A345:A346"/>
    <mergeCell ref="C345:C347"/>
    <mergeCell ref="D340:D344"/>
    <mergeCell ref="A350:A368"/>
    <mergeCell ref="C350:C368"/>
    <mergeCell ref="A349:K349"/>
    <mergeCell ref="C340:C343"/>
    <mergeCell ref="A369:A370"/>
    <mergeCell ref="C369:C370"/>
    <mergeCell ref="I340:I343"/>
    <mergeCell ref="C290:C293"/>
    <mergeCell ref="D290:D293"/>
    <mergeCell ref="A284:A286"/>
    <mergeCell ref="D267:D270"/>
    <mergeCell ref="D271:D272"/>
    <mergeCell ref="E323:E326"/>
    <mergeCell ref="A328:B328"/>
    <mergeCell ref="F312:F313"/>
    <mergeCell ref="H312:H313"/>
    <mergeCell ref="A310:A311"/>
    <mergeCell ref="C310:C311"/>
    <mergeCell ref="A312:A319"/>
    <mergeCell ref="C312:C319"/>
    <mergeCell ref="D322:D324"/>
    <mergeCell ref="A323:A326"/>
    <mergeCell ref="B323:B326"/>
    <mergeCell ref="C323:C326"/>
    <mergeCell ref="G312:G319"/>
    <mergeCell ref="B312:B314"/>
    <mergeCell ref="D312:D315"/>
    <mergeCell ref="D316:D319"/>
    <mergeCell ref="E312:E314"/>
    <mergeCell ref="D310:D311"/>
    <mergeCell ref="C279:C280"/>
    <mergeCell ref="A337:A338"/>
    <mergeCell ref="C337:C338"/>
    <mergeCell ref="B337:B338"/>
    <mergeCell ref="D337:D338"/>
    <mergeCell ref="A301:A309"/>
    <mergeCell ref="D301:D309"/>
    <mergeCell ref="A294:B294"/>
    <mergeCell ref="A295:K295"/>
    <mergeCell ref="C296:C298"/>
    <mergeCell ref="D296:D298"/>
    <mergeCell ref="E337:E338"/>
    <mergeCell ref="A329:K329"/>
    <mergeCell ref="A330:A332"/>
    <mergeCell ref="C330:C332"/>
    <mergeCell ref="A333:A335"/>
    <mergeCell ref="C333:C335"/>
    <mergeCell ref="D330:D332"/>
    <mergeCell ref="D333:D335"/>
    <mergeCell ref="A296:A300"/>
    <mergeCell ref="D299:D300"/>
    <mergeCell ref="D125:D126"/>
    <mergeCell ref="A123:A126"/>
    <mergeCell ref="B123:B124"/>
    <mergeCell ref="A255:A256"/>
    <mergeCell ref="A258:A259"/>
    <mergeCell ref="B258:B259"/>
    <mergeCell ref="D223:D225"/>
    <mergeCell ref="D226:D228"/>
    <mergeCell ref="D234:D238"/>
    <mergeCell ref="D239:D243"/>
    <mergeCell ref="C245:C246"/>
    <mergeCell ref="D245:D246"/>
    <mergeCell ref="D231:D233"/>
    <mergeCell ref="A239:A243"/>
    <mergeCell ref="C239:C243"/>
    <mergeCell ref="A234:A238"/>
    <mergeCell ref="C234:C238"/>
    <mergeCell ref="A251:A254"/>
    <mergeCell ref="C251:C254"/>
    <mergeCell ref="A248:A250"/>
    <mergeCell ref="B248:B249"/>
    <mergeCell ref="C248:C250"/>
    <mergeCell ref="D248:D250"/>
    <mergeCell ref="D251:D254"/>
    <mergeCell ref="A116:A122"/>
    <mergeCell ref="A134:K134"/>
    <mergeCell ref="C170:C171"/>
    <mergeCell ref="I141:I144"/>
    <mergeCell ref="A145:A146"/>
    <mergeCell ref="A147:A148"/>
    <mergeCell ref="C147:C148"/>
    <mergeCell ref="F139:F140"/>
    <mergeCell ref="H139:H140"/>
    <mergeCell ref="A141:A144"/>
    <mergeCell ref="C141:C144"/>
    <mergeCell ref="F141:F144"/>
    <mergeCell ref="H141:H144"/>
    <mergeCell ref="D141:D144"/>
    <mergeCell ref="D147:D148"/>
    <mergeCell ref="C165:C166"/>
    <mergeCell ref="F165:F166"/>
    <mergeCell ref="C168:C169"/>
    <mergeCell ref="D116:D122"/>
    <mergeCell ref="A129:A130"/>
    <mergeCell ref="C131:C132"/>
    <mergeCell ref="A133:B133"/>
    <mergeCell ref="C138:C140"/>
    <mergeCell ref="K139:K140"/>
    <mergeCell ref="A54:A56"/>
    <mergeCell ref="C72:C76"/>
    <mergeCell ref="E72:E75"/>
    <mergeCell ref="C54:C55"/>
    <mergeCell ref="E54:E55"/>
    <mergeCell ref="B66:B67"/>
    <mergeCell ref="C66:C67"/>
    <mergeCell ref="A86:K86"/>
    <mergeCell ref="A62:A64"/>
    <mergeCell ref="B62:B64"/>
    <mergeCell ref="A58:A61"/>
    <mergeCell ref="B58:B59"/>
    <mergeCell ref="B54:B56"/>
    <mergeCell ref="A77:A80"/>
    <mergeCell ref="C77:C80"/>
    <mergeCell ref="D77:D80"/>
    <mergeCell ref="A72:A76"/>
    <mergeCell ref="K103:K104"/>
    <mergeCell ref="A107:A109"/>
    <mergeCell ref="C107:C109"/>
    <mergeCell ref="F107:F108"/>
    <mergeCell ref="A102:K102"/>
    <mergeCell ref="A103:A106"/>
    <mergeCell ref="B103:B104"/>
    <mergeCell ref="C103:C106"/>
    <mergeCell ref="E103:E104"/>
    <mergeCell ref="I103:I104"/>
    <mergeCell ref="J103:J104"/>
    <mergeCell ref="D103:D106"/>
    <mergeCell ref="D107:D109"/>
    <mergeCell ref="A2:K2"/>
    <mergeCell ref="C3:C5"/>
    <mergeCell ref="F3:F5"/>
    <mergeCell ref="H3:H5"/>
    <mergeCell ref="I3:I5"/>
    <mergeCell ref="J3:J5"/>
    <mergeCell ref="K3:K5"/>
    <mergeCell ref="A43:A52"/>
    <mergeCell ref="J36:J39"/>
    <mergeCell ref="K36:K39"/>
    <mergeCell ref="A40:A41"/>
    <mergeCell ref="B40:B41"/>
    <mergeCell ref="D36:D40"/>
    <mergeCell ref="A36:A39"/>
    <mergeCell ref="C36:C39"/>
    <mergeCell ref="F36:F39"/>
    <mergeCell ref="D3:D5"/>
    <mergeCell ref="D6:D7"/>
    <mergeCell ref="D14:D21"/>
    <mergeCell ref="D25:D26"/>
    <mergeCell ref="C25:C26"/>
    <mergeCell ref="F25:F26"/>
    <mergeCell ref="A33:K33"/>
    <mergeCell ref="C6:C7"/>
    <mergeCell ref="D110:D112"/>
    <mergeCell ref="A101:D101"/>
    <mergeCell ref="A110:A115"/>
    <mergeCell ref="A91:A93"/>
    <mergeCell ref="C91:C93"/>
    <mergeCell ref="A95:A97"/>
    <mergeCell ref="C95:C97"/>
    <mergeCell ref="E95:E97"/>
    <mergeCell ref="D91:D93"/>
    <mergeCell ref="D95:D97"/>
    <mergeCell ref="B110:B113"/>
    <mergeCell ref="C110:C112"/>
    <mergeCell ref="D114:D115"/>
    <mergeCell ref="D99:D100"/>
    <mergeCell ref="C99:C100"/>
    <mergeCell ref="C114:C115"/>
    <mergeCell ref="A27:A29"/>
    <mergeCell ref="C43:C52"/>
    <mergeCell ref="D43:D44"/>
    <mergeCell ref="D45:D52"/>
    <mergeCell ref="A22:B22"/>
    <mergeCell ref="A23:K23"/>
    <mergeCell ref="A32:B32"/>
    <mergeCell ref="B87:B89"/>
    <mergeCell ref="H72:H75"/>
    <mergeCell ref="F72:F76"/>
    <mergeCell ref="E66:E67"/>
    <mergeCell ref="A68:A71"/>
    <mergeCell ref="A66:A67"/>
    <mergeCell ref="B68:B71"/>
    <mergeCell ref="D89:D90"/>
    <mergeCell ref="A85:B85"/>
    <mergeCell ref="D72:D76"/>
    <mergeCell ref="E87:E88"/>
    <mergeCell ref="C87:C88"/>
    <mergeCell ref="A87:A88"/>
    <mergeCell ref="D82:D83"/>
    <mergeCell ref="D87:D88"/>
    <mergeCell ref="C69:C70"/>
    <mergeCell ref="D69:D70"/>
    <mergeCell ref="K248:K250"/>
    <mergeCell ref="F251:F254"/>
    <mergeCell ref="H251:H254"/>
    <mergeCell ref="C14:C21"/>
    <mergeCell ref="H62:H63"/>
    <mergeCell ref="G72:G76"/>
    <mergeCell ref="D62:D63"/>
    <mergeCell ref="D66:D67"/>
    <mergeCell ref="F82:F83"/>
    <mergeCell ref="C82:C83"/>
    <mergeCell ref="F62:F63"/>
    <mergeCell ref="D54:D55"/>
    <mergeCell ref="D58:D61"/>
    <mergeCell ref="E58:E59"/>
    <mergeCell ref="C62:C63"/>
    <mergeCell ref="E62:E63"/>
    <mergeCell ref="C58:C61"/>
    <mergeCell ref="C40:C41"/>
    <mergeCell ref="E40:E41"/>
    <mergeCell ref="C27:C29"/>
    <mergeCell ref="D27:D29"/>
    <mergeCell ref="E69:E70"/>
    <mergeCell ref="H36:H39"/>
    <mergeCell ref="E110:E112"/>
    <mergeCell ref="G139:G140"/>
    <mergeCell ref="C129:C130"/>
    <mergeCell ref="D131:D132"/>
    <mergeCell ref="D138:D140"/>
    <mergeCell ref="D129:D130"/>
    <mergeCell ref="B138:B140"/>
    <mergeCell ref="A138:A140"/>
    <mergeCell ref="E138:E140"/>
    <mergeCell ref="J139:J140"/>
    <mergeCell ref="A150:A152"/>
    <mergeCell ref="C150:C152"/>
    <mergeCell ref="D150:D152"/>
    <mergeCell ref="D165:D166"/>
    <mergeCell ref="G157:G163"/>
    <mergeCell ref="D168:D169"/>
    <mergeCell ref="D170:D171"/>
    <mergeCell ref="D156:D163"/>
    <mergeCell ref="A157:A163"/>
    <mergeCell ref="A165:A166"/>
    <mergeCell ref="A218:B218"/>
    <mergeCell ref="A219:K219"/>
    <mergeCell ref="A201:A203"/>
    <mergeCell ref="B201:B203"/>
    <mergeCell ref="C201:C203"/>
    <mergeCell ref="E201:E203"/>
    <mergeCell ref="F248:F250"/>
    <mergeCell ref="H248:H250"/>
    <mergeCell ref="I248:I250"/>
    <mergeCell ref="J248:J250"/>
    <mergeCell ref="G248:G250"/>
    <mergeCell ref="E248:E249"/>
    <mergeCell ref="A204:A206"/>
    <mergeCell ref="C204:C206"/>
    <mergeCell ref="D201:D203"/>
    <mergeCell ref="D204:D206"/>
    <mergeCell ref="D221:D222"/>
    <mergeCell ref="A221:A222"/>
    <mergeCell ref="C221:C222"/>
    <mergeCell ref="A223:A225"/>
    <mergeCell ref="C223:C225"/>
    <mergeCell ref="A226:A228"/>
    <mergeCell ref="C226:C228"/>
    <mergeCell ref="A245:A246"/>
    <mergeCell ref="I251:I254"/>
    <mergeCell ref="J251:J254"/>
    <mergeCell ref="K251:K254"/>
    <mergeCell ref="A281:A283"/>
    <mergeCell ref="C281:C283"/>
    <mergeCell ref="A276:B276"/>
    <mergeCell ref="A277:K277"/>
    <mergeCell ref="A278:A280"/>
    <mergeCell ref="A270:A271"/>
    <mergeCell ref="B270:B271"/>
    <mergeCell ref="E258:E259"/>
    <mergeCell ref="D281:D283"/>
    <mergeCell ref="A272:A273"/>
    <mergeCell ref="B272:B273"/>
    <mergeCell ref="D279:D280"/>
    <mergeCell ref="C172:C173"/>
    <mergeCell ref="A154:B154"/>
    <mergeCell ref="A155:K155"/>
    <mergeCell ref="F157:F163"/>
    <mergeCell ref="D172:D173"/>
    <mergeCell ref="A188:A189"/>
    <mergeCell ref="C188:C189"/>
    <mergeCell ref="A190:A200"/>
    <mergeCell ref="C190:C200"/>
    <mergeCell ref="C174:C181"/>
    <mergeCell ref="A182:B182"/>
    <mergeCell ref="D190:D200"/>
    <mergeCell ref="D174:D181"/>
    <mergeCell ref="D184:D187"/>
    <mergeCell ref="D188:D189"/>
    <mergeCell ref="A183:K183"/>
    <mergeCell ref="A184:A187"/>
    <mergeCell ref="C184:C187"/>
    <mergeCell ref="C8:C12"/>
    <mergeCell ref="D8:D12"/>
    <mergeCell ref="C605:C608"/>
    <mergeCell ref="I139:I140"/>
    <mergeCell ref="C208:C214"/>
    <mergeCell ref="C215:C217"/>
    <mergeCell ref="A208:A214"/>
    <mergeCell ref="D208:D214"/>
    <mergeCell ref="D215:D217"/>
    <mergeCell ref="A215:A217"/>
    <mergeCell ref="A484:A490"/>
    <mergeCell ref="D484:D490"/>
    <mergeCell ref="C484:C490"/>
    <mergeCell ref="A231:A233"/>
    <mergeCell ref="C231:C233"/>
    <mergeCell ref="D255:D256"/>
    <mergeCell ref="D258:D259"/>
    <mergeCell ref="C258:C259"/>
    <mergeCell ref="B284:B285"/>
    <mergeCell ref="A261:A263"/>
    <mergeCell ref="B262:B263"/>
    <mergeCell ref="A264:A266"/>
    <mergeCell ref="B264:B266"/>
    <mergeCell ref="A268:A26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D910F-539D-4C22-B87D-69C271ECA23D}">
  <dimension ref="A1:L109"/>
  <sheetViews>
    <sheetView topLeftCell="A88" zoomScale="108" zoomScaleNormal="108" workbookViewId="0">
      <selection activeCell="C109" sqref="C109"/>
    </sheetView>
  </sheetViews>
  <sheetFormatPr defaultColWidth="8.81640625" defaultRowHeight="13.25" x14ac:dyDescent="0.65"/>
  <cols>
    <col min="1" max="1" width="8.81640625" style="9"/>
    <col min="2" max="2" width="17.26953125" style="9" customWidth="1"/>
    <col min="3" max="3" width="12.54296875" style="9" customWidth="1"/>
    <col min="4" max="4" width="10.6328125" style="9" customWidth="1"/>
    <col min="5" max="5" width="15.26953125" style="9" customWidth="1"/>
    <col min="6" max="6" width="12.26953125" style="9" customWidth="1"/>
    <col min="7" max="7" width="13" style="9" customWidth="1"/>
    <col min="8" max="8" width="11.26953125" style="9" customWidth="1"/>
    <col min="9" max="9" width="19.6328125" style="9" customWidth="1"/>
    <col min="10" max="11" width="8.81640625" style="9"/>
    <col min="12" max="12" width="11.36328125" style="9" customWidth="1"/>
    <col min="13" max="16384" width="8.81640625" style="9"/>
  </cols>
  <sheetData>
    <row r="1" spans="1:9" ht="39.75" x14ac:dyDescent="0.65">
      <c r="A1" s="96" t="s">
        <v>929</v>
      </c>
      <c r="B1" s="86" t="s">
        <v>930</v>
      </c>
      <c r="C1" s="86" t="s">
        <v>1041</v>
      </c>
      <c r="D1" s="84" t="s">
        <v>781</v>
      </c>
      <c r="E1" s="84" t="s">
        <v>931</v>
      </c>
      <c r="F1" s="86" t="s">
        <v>783</v>
      </c>
      <c r="G1" s="84" t="s">
        <v>1691</v>
      </c>
      <c r="H1" s="84" t="s">
        <v>1040</v>
      </c>
      <c r="I1" s="131" t="s">
        <v>486</v>
      </c>
    </row>
    <row r="2" spans="1:9" ht="66.25" x14ac:dyDescent="0.65">
      <c r="A2" s="76" t="s">
        <v>6</v>
      </c>
      <c r="B2" s="76" t="s">
        <v>932</v>
      </c>
      <c r="C2" s="76" t="s">
        <v>933</v>
      </c>
      <c r="D2" s="76" t="s">
        <v>934</v>
      </c>
      <c r="E2" s="76" t="s">
        <v>935</v>
      </c>
      <c r="F2" s="76" t="s">
        <v>936</v>
      </c>
      <c r="G2" s="76"/>
      <c r="H2" s="143" t="s">
        <v>937</v>
      </c>
      <c r="I2" s="76" t="s">
        <v>1071</v>
      </c>
    </row>
    <row r="3" spans="1:9" ht="39.75" x14ac:dyDescent="0.65">
      <c r="A3" s="248" t="s">
        <v>8</v>
      </c>
      <c r="B3" s="76" t="s">
        <v>938</v>
      </c>
      <c r="C3" s="257" t="s">
        <v>939</v>
      </c>
      <c r="D3" s="76" t="s">
        <v>940</v>
      </c>
      <c r="E3" s="76" t="s">
        <v>941</v>
      </c>
      <c r="F3" s="257" t="s">
        <v>942</v>
      </c>
      <c r="G3" s="76">
        <v>54.72</v>
      </c>
      <c r="H3" s="409">
        <v>9033.67</v>
      </c>
      <c r="I3" s="248" t="s">
        <v>1070</v>
      </c>
    </row>
    <row r="4" spans="1:9" ht="39.75" x14ac:dyDescent="0.65">
      <c r="A4" s="246"/>
      <c r="B4" s="76" t="s">
        <v>938</v>
      </c>
      <c r="C4" s="257"/>
      <c r="D4" s="76" t="s">
        <v>940</v>
      </c>
      <c r="E4" s="76" t="s">
        <v>943</v>
      </c>
      <c r="F4" s="257"/>
      <c r="G4" s="76">
        <v>79.959999999999994</v>
      </c>
      <c r="H4" s="409"/>
      <c r="I4" s="246"/>
    </row>
    <row r="5" spans="1:9" ht="39.75" x14ac:dyDescent="0.65">
      <c r="A5" s="249"/>
      <c r="B5" s="76" t="s">
        <v>938</v>
      </c>
      <c r="C5" s="257"/>
      <c r="D5" s="76" t="s">
        <v>940</v>
      </c>
      <c r="E5" s="76" t="s">
        <v>944</v>
      </c>
      <c r="F5" s="257"/>
      <c r="G5" s="76">
        <v>45.89</v>
      </c>
      <c r="H5" s="409"/>
      <c r="I5" s="249"/>
    </row>
    <row r="6" spans="1:9" ht="141.75" customHeight="1" x14ac:dyDescent="0.65">
      <c r="A6" s="76" t="s">
        <v>10</v>
      </c>
      <c r="B6" s="132" t="s">
        <v>1099</v>
      </c>
      <c r="C6" s="248" t="s">
        <v>945</v>
      </c>
      <c r="D6" s="248" t="s">
        <v>946</v>
      </c>
      <c r="E6" s="76" t="s">
        <v>1073</v>
      </c>
      <c r="F6" s="248" t="s">
        <v>947</v>
      </c>
      <c r="G6" s="81">
        <v>1031.51</v>
      </c>
      <c r="H6" s="248">
        <v>1137628.8</v>
      </c>
      <c r="I6" s="248" t="s">
        <v>1072</v>
      </c>
    </row>
    <row r="7" spans="1:9" ht="83.25" customHeight="1" x14ac:dyDescent="0.65">
      <c r="A7" s="76" t="s">
        <v>12</v>
      </c>
      <c r="B7" s="76" t="s">
        <v>1081</v>
      </c>
      <c r="C7" s="246"/>
      <c r="D7" s="246"/>
      <c r="E7" s="76" t="s">
        <v>1080</v>
      </c>
      <c r="F7" s="246"/>
      <c r="G7" s="76">
        <v>0.26050000000000001</v>
      </c>
      <c r="H7" s="246"/>
      <c r="I7" s="246"/>
    </row>
    <row r="8" spans="1:9" ht="107.25" customHeight="1" x14ac:dyDescent="0.65">
      <c r="A8" s="76" t="s">
        <v>14</v>
      </c>
      <c r="B8" s="76" t="s">
        <v>1075</v>
      </c>
      <c r="C8" s="246"/>
      <c r="D8" s="246"/>
      <c r="E8" s="76" t="s">
        <v>1074</v>
      </c>
      <c r="F8" s="246"/>
      <c r="G8" s="76"/>
      <c r="H8" s="246"/>
      <c r="I8" s="246"/>
    </row>
    <row r="9" spans="1:9" ht="105.75" customHeight="1" x14ac:dyDescent="0.65">
      <c r="A9" s="76" t="s">
        <v>16</v>
      </c>
      <c r="B9" s="76" t="s">
        <v>1076</v>
      </c>
      <c r="C9" s="246"/>
      <c r="D9" s="246"/>
      <c r="E9" s="76" t="s">
        <v>1077</v>
      </c>
      <c r="F9" s="246"/>
      <c r="G9" s="76"/>
      <c r="H9" s="246"/>
      <c r="I9" s="246"/>
    </row>
    <row r="10" spans="1:9" ht="107.25" customHeight="1" x14ac:dyDescent="0.65">
      <c r="A10" s="76" t="s">
        <v>18</v>
      </c>
      <c r="B10" s="76" t="s">
        <v>1106</v>
      </c>
      <c r="C10" s="246"/>
      <c r="D10" s="246"/>
      <c r="E10" s="76" t="s">
        <v>1078</v>
      </c>
      <c r="F10" s="246"/>
      <c r="G10" s="76"/>
      <c r="H10" s="246"/>
      <c r="I10" s="246"/>
    </row>
    <row r="11" spans="1:9" ht="147" customHeight="1" x14ac:dyDescent="0.65">
      <c r="A11" s="76" t="s">
        <v>20</v>
      </c>
      <c r="B11" s="76" t="s">
        <v>1692</v>
      </c>
      <c r="C11" s="249"/>
      <c r="D11" s="249"/>
      <c r="E11" s="76" t="s">
        <v>1079</v>
      </c>
      <c r="F11" s="249"/>
      <c r="G11" s="76"/>
      <c r="H11" s="249"/>
      <c r="I11" s="249"/>
    </row>
    <row r="12" spans="1:9" x14ac:dyDescent="0.65">
      <c r="A12" s="407">
        <v>2017</v>
      </c>
      <c r="B12" s="408"/>
      <c r="C12" s="408"/>
      <c r="D12" s="408"/>
      <c r="E12" s="408"/>
      <c r="F12" s="408"/>
      <c r="G12" s="408"/>
      <c r="H12" s="408"/>
      <c r="I12" s="398"/>
    </row>
    <row r="13" spans="1:9" ht="66.25" x14ac:dyDescent="0.65">
      <c r="A13" s="76" t="s">
        <v>6</v>
      </c>
      <c r="B13" s="81" t="s">
        <v>948</v>
      </c>
      <c r="C13" s="81" t="s">
        <v>1085</v>
      </c>
      <c r="D13" s="76" t="s">
        <v>946</v>
      </c>
      <c r="E13" s="76" t="s">
        <v>1083</v>
      </c>
      <c r="F13" s="134" t="s">
        <v>1084</v>
      </c>
      <c r="G13" s="76">
        <v>60.38</v>
      </c>
      <c r="H13" s="143">
        <v>19600</v>
      </c>
      <c r="I13" s="76" t="s">
        <v>1082</v>
      </c>
    </row>
    <row r="14" spans="1:9" ht="79.5" x14ac:dyDescent="0.65">
      <c r="A14" s="76" t="s">
        <v>8</v>
      </c>
      <c r="B14" s="76" t="s">
        <v>949</v>
      </c>
      <c r="C14" s="76" t="s">
        <v>933</v>
      </c>
      <c r="D14" s="76" t="s">
        <v>950</v>
      </c>
      <c r="E14" s="1"/>
      <c r="F14" s="76" t="s">
        <v>951</v>
      </c>
      <c r="G14" s="76" t="s">
        <v>952</v>
      </c>
      <c r="H14" s="143" t="s">
        <v>953</v>
      </c>
      <c r="I14" s="76" t="s">
        <v>1058</v>
      </c>
    </row>
    <row r="15" spans="1:9" ht="66.25" x14ac:dyDescent="0.65">
      <c r="A15" s="76" t="s">
        <v>10</v>
      </c>
      <c r="B15" s="76" t="s">
        <v>1056</v>
      </c>
      <c r="C15" s="76" t="s">
        <v>933</v>
      </c>
      <c r="D15" s="76" t="s">
        <v>954</v>
      </c>
      <c r="E15" s="1"/>
      <c r="F15" s="76" t="s">
        <v>955</v>
      </c>
      <c r="G15" s="76" t="s">
        <v>956</v>
      </c>
      <c r="H15" s="143" t="s">
        <v>957</v>
      </c>
      <c r="I15" s="76" t="s">
        <v>1057</v>
      </c>
    </row>
    <row r="16" spans="1:9" ht="106" x14ac:dyDescent="0.65">
      <c r="A16" s="76" t="s">
        <v>12</v>
      </c>
      <c r="B16" s="76" t="s">
        <v>1060</v>
      </c>
      <c r="C16" s="248" t="s">
        <v>1042</v>
      </c>
      <c r="D16" s="248" t="s">
        <v>958</v>
      </c>
      <c r="E16" s="76" t="s">
        <v>959</v>
      </c>
      <c r="F16" s="248" t="s">
        <v>960</v>
      </c>
      <c r="G16" s="76">
        <v>15.64</v>
      </c>
      <c r="H16" s="143">
        <v>2600</v>
      </c>
      <c r="I16" s="248" t="s">
        <v>1061</v>
      </c>
    </row>
    <row r="17" spans="1:9" ht="53" x14ac:dyDescent="0.65">
      <c r="A17" s="76" t="s">
        <v>14</v>
      </c>
      <c r="B17" s="76" t="s">
        <v>1059</v>
      </c>
      <c r="C17" s="249"/>
      <c r="D17" s="249"/>
      <c r="E17" s="76" t="s">
        <v>961</v>
      </c>
      <c r="F17" s="249"/>
      <c r="G17" s="76">
        <v>103.09</v>
      </c>
      <c r="H17" s="143"/>
      <c r="I17" s="249"/>
    </row>
    <row r="18" spans="1:9" ht="53" x14ac:dyDescent="0.65">
      <c r="A18" s="257" t="s">
        <v>16</v>
      </c>
      <c r="B18" s="76" t="s">
        <v>1693</v>
      </c>
      <c r="C18" s="257" t="s">
        <v>1043</v>
      </c>
      <c r="D18" s="257" t="s">
        <v>962</v>
      </c>
      <c r="E18" s="76" t="s">
        <v>963</v>
      </c>
      <c r="F18" s="257" t="s">
        <v>1100</v>
      </c>
      <c r="G18" s="76" t="s">
        <v>1695</v>
      </c>
      <c r="H18" s="133">
        <v>3260</v>
      </c>
      <c r="I18" s="248" t="s">
        <v>1062</v>
      </c>
    </row>
    <row r="19" spans="1:9" ht="66.25" x14ac:dyDescent="0.65">
      <c r="A19" s="257"/>
      <c r="B19" s="76" t="s">
        <v>1696</v>
      </c>
      <c r="C19" s="257"/>
      <c r="D19" s="257"/>
      <c r="E19" s="76" t="s">
        <v>964</v>
      </c>
      <c r="F19" s="257"/>
      <c r="G19" s="1">
        <v>30.475000000000001</v>
      </c>
      <c r="H19" s="143">
        <v>18240</v>
      </c>
      <c r="I19" s="246"/>
    </row>
    <row r="20" spans="1:9" ht="53" x14ac:dyDescent="0.65">
      <c r="A20" s="257"/>
      <c r="B20" s="76" t="s">
        <v>1697</v>
      </c>
      <c r="C20" s="257"/>
      <c r="D20" s="257"/>
      <c r="E20" s="76" t="s">
        <v>965</v>
      </c>
      <c r="F20" s="257"/>
      <c r="G20" s="1">
        <v>17.5</v>
      </c>
      <c r="H20" s="143">
        <v>100</v>
      </c>
      <c r="I20" s="246"/>
    </row>
    <row r="21" spans="1:9" ht="53" x14ac:dyDescent="0.65">
      <c r="A21" s="257"/>
      <c r="B21" s="76" t="s">
        <v>1697</v>
      </c>
      <c r="C21" s="257"/>
      <c r="D21" s="257"/>
      <c r="E21" s="76" t="s">
        <v>966</v>
      </c>
      <c r="F21" s="257"/>
      <c r="G21" s="1">
        <v>10</v>
      </c>
      <c r="H21" s="135">
        <v>50</v>
      </c>
      <c r="I21" s="246"/>
    </row>
    <row r="22" spans="1:9" ht="56.75" customHeight="1" x14ac:dyDescent="0.65">
      <c r="A22" s="257"/>
      <c r="B22" s="76" t="s">
        <v>1698</v>
      </c>
      <c r="C22" s="406"/>
      <c r="D22" s="406"/>
      <c r="E22" s="1"/>
      <c r="F22" s="406"/>
      <c r="G22" s="1"/>
      <c r="H22" s="135">
        <v>350</v>
      </c>
      <c r="I22" s="249"/>
    </row>
    <row r="23" spans="1:9" ht="79.5" x14ac:dyDescent="0.65">
      <c r="A23" s="76" t="s">
        <v>18</v>
      </c>
      <c r="B23" s="76" t="s">
        <v>967</v>
      </c>
      <c r="C23" s="248" t="s">
        <v>933</v>
      </c>
      <c r="D23" s="76" t="s">
        <v>968</v>
      </c>
      <c r="E23" s="1"/>
      <c r="F23" s="76" t="s">
        <v>969</v>
      </c>
      <c r="G23" s="76" t="s">
        <v>970</v>
      </c>
      <c r="H23" s="135">
        <v>1129</v>
      </c>
      <c r="I23" s="76" t="s">
        <v>1063</v>
      </c>
    </row>
    <row r="24" spans="1:9" ht="66.25" x14ac:dyDescent="0.65">
      <c r="A24" s="76" t="s">
        <v>20</v>
      </c>
      <c r="B24" s="73" t="s">
        <v>971</v>
      </c>
      <c r="C24" s="327"/>
      <c r="D24" s="73" t="s">
        <v>972</v>
      </c>
      <c r="E24" s="142"/>
      <c r="F24" s="73" t="s">
        <v>969</v>
      </c>
      <c r="G24" s="73" t="s">
        <v>973</v>
      </c>
      <c r="H24" s="145">
        <v>1488</v>
      </c>
      <c r="I24" s="76" t="s">
        <v>1063</v>
      </c>
    </row>
    <row r="25" spans="1:9" ht="39.75" x14ac:dyDescent="0.65">
      <c r="A25" s="248" t="s">
        <v>22</v>
      </c>
      <c r="B25" s="76" t="s">
        <v>1089</v>
      </c>
      <c r="C25" s="248" t="s">
        <v>1044</v>
      </c>
      <c r="D25" s="76" t="s">
        <v>974</v>
      </c>
      <c r="E25" s="76" t="s">
        <v>975</v>
      </c>
      <c r="F25" s="76" t="s">
        <v>976</v>
      </c>
      <c r="G25" s="1">
        <v>66.06</v>
      </c>
      <c r="H25" s="403">
        <v>99500</v>
      </c>
      <c r="I25" s="248" t="s">
        <v>1064</v>
      </c>
    </row>
    <row r="26" spans="1:9" ht="26.5" x14ac:dyDescent="0.65">
      <c r="A26" s="343"/>
      <c r="B26" s="76" t="s">
        <v>977</v>
      </c>
      <c r="C26" s="343"/>
      <c r="D26" s="1"/>
      <c r="E26" s="76" t="s">
        <v>978</v>
      </c>
      <c r="F26" s="1"/>
      <c r="G26" s="1">
        <v>66.87</v>
      </c>
      <c r="H26" s="403"/>
      <c r="I26" s="246"/>
    </row>
    <row r="27" spans="1:9" ht="39.75" x14ac:dyDescent="0.65">
      <c r="A27" s="248" t="s">
        <v>23</v>
      </c>
      <c r="B27" s="76" t="s">
        <v>1091</v>
      </c>
      <c r="C27" s="248" t="s">
        <v>1090</v>
      </c>
      <c r="D27" s="257" t="s">
        <v>979</v>
      </c>
      <c r="E27" s="76" t="s">
        <v>980</v>
      </c>
      <c r="F27" s="248" t="s">
        <v>976</v>
      </c>
      <c r="G27" s="1">
        <v>58.35</v>
      </c>
      <c r="H27" s="395">
        <v>82300</v>
      </c>
      <c r="I27" s="246"/>
    </row>
    <row r="28" spans="1:9" ht="26.5" x14ac:dyDescent="0.65">
      <c r="A28" s="343"/>
      <c r="B28" s="76" t="s">
        <v>981</v>
      </c>
      <c r="C28" s="249"/>
      <c r="D28" s="406"/>
      <c r="E28" s="76" t="s">
        <v>978</v>
      </c>
      <c r="F28" s="343"/>
      <c r="G28" s="1">
        <v>31.46</v>
      </c>
      <c r="H28" s="397"/>
      <c r="I28" s="246"/>
    </row>
    <row r="29" spans="1:9" ht="39.75" x14ac:dyDescent="0.65">
      <c r="A29" s="248" t="s">
        <v>25</v>
      </c>
      <c r="B29" s="76" t="s">
        <v>1088</v>
      </c>
      <c r="C29" s="257" t="s">
        <v>1045</v>
      </c>
      <c r="D29" s="257" t="s">
        <v>982</v>
      </c>
      <c r="E29" s="76" t="s">
        <v>983</v>
      </c>
      <c r="F29" s="257" t="s">
        <v>976</v>
      </c>
      <c r="G29" s="1">
        <v>59.97</v>
      </c>
      <c r="H29" s="403">
        <v>84600</v>
      </c>
      <c r="I29" s="246"/>
    </row>
    <row r="30" spans="1:9" ht="26.5" x14ac:dyDescent="0.65">
      <c r="A30" s="343"/>
      <c r="B30" s="136" t="s">
        <v>984</v>
      </c>
      <c r="C30" s="257"/>
      <c r="D30" s="406"/>
      <c r="E30" s="76" t="s">
        <v>978</v>
      </c>
      <c r="F30" s="406"/>
      <c r="G30" s="1">
        <v>32.78</v>
      </c>
      <c r="H30" s="403"/>
      <c r="I30" s="246"/>
    </row>
    <row r="31" spans="1:9" ht="39.75" x14ac:dyDescent="0.65">
      <c r="A31" s="1" t="s">
        <v>27</v>
      </c>
      <c r="B31" s="76" t="s">
        <v>1097</v>
      </c>
      <c r="C31" s="76" t="s">
        <v>1098</v>
      </c>
      <c r="D31" s="1" t="s">
        <v>985</v>
      </c>
      <c r="E31" s="76" t="s">
        <v>986</v>
      </c>
      <c r="F31" s="76" t="s">
        <v>976</v>
      </c>
      <c r="G31" s="1">
        <v>54.64</v>
      </c>
      <c r="H31" s="144">
        <v>71100</v>
      </c>
      <c r="I31" s="246"/>
    </row>
    <row r="32" spans="1:9" ht="39.75" x14ac:dyDescent="0.65">
      <c r="A32" s="1" t="s">
        <v>29</v>
      </c>
      <c r="B32" s="141" t="s">
        <v>1096</v>
      </c>
      <c r="C32" s="76" t="s">
        <v>1046</v>
      </c>
      <c r="D32" s="1" t="s">
        <v>987</v>
      </c>
      <c r="E32" s="76" t="s">
        <v>988</v>
      </c>
      <c r="F32" s="1" t="s">
        <v>989</v>
      </c>
      <c r="G32" s="1">
        <v>53.74</v>
      </c>
      <c r="H32" s="144">
        <v>70200</v>
      </c>
      <c r="I32" s="246"/>
    </row>
    <row r="33" spans="1:9" ht="39.75" x14ac:dyDescent="0.65">
      <c r="A33" s="1" t="s">
        <v>30</v>
      </c>
      <c r="B33" s="76" t="s">
        <v>1092</v>
      </c>
      <c r="C33" s="76" t="s">
        <v>1047</v>
      </c>
      <c r="D33" s="1" t="s">
        <v>990</v>
      </c>
      <c r="E33" s="76" t="s">
        <v>991</v>
      </c>
      <c r="F33" s="1" t="s">
        <v>989</v>
      </c>
      <c r="G33" s="1">
        <v>55.71</v>
      </c>
      <c r="H33" s="144">
        <v>72500</v>
      </c>
      <c r="I33" s="246"/>
    </row>
    <row r="34" spans="1:9" ht="39.75" x14ac:dyDescent="0.65">
      <c r="A34" s="1" t="s">
        <v>32</v>
      </c>
      <c r="B34" s="137" t="s">
        <v>1093</v>
      </c>
      <c r="C34" s="76" t="s">
        <v>1048</v>
      </c>
      <c r="D34" s="1" t="s">
        <v>992</v>
      </c>
      <c r="E34" s="76" t="s">
        <v>993</v>
      </c>
      <c r="F34" s="1" t="s">
        <v>989</v>
      </c>
      <c r="G34" s="1">
        <v>60.96</v>
      </c>
      <c r="H34" s="144">
        <v>79300</v>
      </c>
      <c r="I34" s="246"/>
    </row>
    <row r="35" spans="1:9" ht="39.75" x14ac:dyDescent="0.65">
      <c r="A35" s="1" t="s">
        <v>34</v>
      </c>
      <c r="B35" s="76" t="s">
        <v>1094</v>
      </c>
      <c r="C35" s="76" t="s">
        <v>1095</v>
      </c>
      <c r="D35" s="1" t="s">
        <v>994</v>
      </c>
      <c r="E35" s="76" t="s">
        <v>995</v>
      </c>
      <c r="F35" s="1" t="s">
        <v>989</v>
      </c>
      <c r="G35" s="1">
        <v>59.73</v>
      </c>
      <c r="H35" s="144">
        <v>77700</v>
      </c>
      <c r="I35" s="249"/>
    </row>
    <row r="36" spans="1:9" ht="53" x14ac:dyDescent="0.65">
      <c r="A36" s="388" t="s">
        <v>36</v>
      </c>
      <c r="B36" s="76" t="s">
        <v>996</v>
      </c>
      <c r="C36" s="257" t="s">
        <v>997</v>
      </c>
      <c r="D36" s="406" t="s">
        <v>998</v>
      </c>
      <c r="E36" s="76" t="s">
        <v>999</v>
      </c>
      <c r="F36" s="406" t="s">
        <v>1000</v>
      </c>
      <c r="G36" s="1">
        <v>9.1200000000000003E-2</v>
      </c>
      <c r="H36" s="394">
        <v>540000</v>
      </c>
      <c r="I36" s="248" t="s">
        <v>723</v>
      </c>
    </row>
    <row r="37" spans="1:9" ht="53" x14ac:dyDescent="0.65">
      <c r="A37" s="327"/>
      <c r="B37" s="76" t="s">
        <v>1087</v>
      </c>
      <c r="C37" s="406"/>
      <c r="D37" s="406"/>
      <c r="E37" s="76" t="s">
        <v>1001</v>
      </c>
      <c r="F37" s="406"/>
      <c r="G37" s="1">
        <v>461.99</v>
      </c>
      <c r="H37" s="394"/>
      <c r="I37" s="246"/>
    </row>
    <row r="38" spans="1:9" x14ac:dyDescent="0.65">
      <c r="A38" s="327"/>
      <c r="B38" s="76" t="s">
        <v>1002</v>
      </c>
      <c r="C38" s="406"/>
      <c r="D38" s="406"/>
      <c r="E38" s="76" t="s">
        <v>1003</v>
      </c>
      <c r="F38" s="406"/>
      <c r="G38" s="1"/>
      <c r="H38" s="394"/>
      <c r="I38" s="246"/>
    </row>
    <row r="39" spans="1:9" ht="26.5" x14ac:dyDescent="0.65">
      <c r="A39" s="327"/>
      <c r="B39" s="76" t="s">
        <v>1004</v>
      </c>
      <c r="C39" s="406"/>
      <c r="D39" s="406"/>
      <c r="E39" s="1" t="s">
        <v>1005</v>
      </c>
      <c r="F39" s="406"/>
      <c r="G39" s="1"/>
      <c r="H39" s="394"/>
      <c r="I39" s="246"/>
    </row>
    <row r="40" spans="1:9" x14ac:dyDescent="0.65">
      <c r="A40" s="357">
        <v>2019</v>
      </c>
      <c r="B40" s="357"/>
      <c r="C40" s="357"/>
      <c r="D40" s="357"/>
      <c r="E40" s="357"/>
      <c r="F40" s="357"/>
      <c r="G40" s="357"/>
      <c r="H40" s="357"/>
      <c r="I40" s="398"/>
    </row>
    <row r="41" spans="1:9" ht="39.75" x14ac:dyDescent="0.65">
      <c r="A41" s="1" t="s">
        <v>6</v>
      </c>
      <c r="B41" s="76" t="s">
        <v>1006</v>
      </c>
      <c r="C41" s="248" t="s">
        <v>1049</v>
      </c>
      <c r="D41" s="388" t="s">
        <v>1007</v>
      </c>
      <c r="E41" s="1" t="s">
        <v>1008</v>
      </c>
      <c r="F41" s="388" t="s">
        <v>1009</v>
      </c>
      <c r="G41" s="1">
        <v>164.66</v>
      </c>
      <c r="H41" s="395">
        <v>170000</v>
      </c>
      <c r="I41" s="248" t="s">
        <v>1065</v>
      </c>
    </row>
    <row r="42" spans="1:9" x14ac:dyDescent="0.65">
      <c r="A42" s="1" t="s">
        <v>8</v>
      </c>
      <c r="B42" s="76" t="s">
        <v>1010</v>
      </c>
      <c r="C42" s="327"/>
      <c r="D42" s="327"/>
      <c r="E42" s="1" t="s">
        <v>1011</v>
      </c>
      <c r="F42" s="327"/>
      <c r="G42" s="1">
        <v>60</v>
      </c>
      <c r="H42" s="396"/>
      <c r="I42" s="246"/>
    </row>
    <row r="43" spans="1:9" ht="26.5" x14ac:dyDescent="0.65">
      <c r="A43" s="1" t="s">
        <v>10</v>
      </c>
      <c r="B43" s="76" t="s">
        <v>1012</v>
      </c>
      <c r="C43" s="327"/>
      <c r="D43" s="327"/>
      <c r="E43" s="1" t="s">
        <v>1013</v>
      </c>
      <c r="F43" s="327"/>
      <c r="G43" s="1">
        <v>61</v>
      </c>
      <c r="H43" s="396"/>
      <c r="I43" s="246"/>
    </row>
    <row r="44" spans="1:9" x14ac:dyDescent="0.65">
      <c r="A44" s="1" t="s">
        <v>12</v>
      </c>
      <c r="B44" s="76" t="s">
        <v>1014</v>
      </c>
      <c r="C44" s="327"/>
      <c r="D44" s="327"/>
      <c r="E44" s="1" t="s">
        <v>1015</v>
      </c>
      <c r="F44" s="327"/>
      <c r="G44" s="1">
        <v>37</v>
      </c>
      <c r="H44" s="396"/>
      <c r="I44" s="246"/>
    </row>
    <row r="45" spans="1:9" ht="26.5" x14ac:dyDescent="0.65">
      <c r="A45" s="1" t="s">
        <v>14</v>
      </c>
      <c r="B45" s="76" t="s">
        <v>1012</v>
      </c>
      <c r="C45" s="327"/>
      <c r="D45" s="327"/>
      <c r="E45" s="1" t="s">
        <v>1016</v>
      </c>
      <c r="F45" s="327"/>
      <c r="G45" s="1">
        <v>10</v>
      </c>
      <c r="H45" s="396"/>
      <c r="I45" s="246"/>
    </row>
    <row r="46" spans="1:9" ht="26.5" x14ac:dyDescent="0.65">
      <c r="A46" s="1" t="s">
        <v>16</v>
      </c>
      <c r="B46" s="76" t="s">
        <v>1017</v>
      </c>
      <c r="C46" s="327"/>
      <c r="D46" s="327"/>
      <c r="E46" s="1" t="s">
        <v>1018</v>
      </c>
      <c r="F46" s="327"/>
      <c r="G46" s="1">
        <v>80</v>
      </c>
      <c r="H46" s="396"/>
      <c r="I46" s="246"/>
    </row>
    <row r="47" spans="1:9" x14ac:dyDescent="0.65">
      <c r="A47" s="1" t="s">
        <v>18</v>
      </c>
      <c r="B47" s="76" t="s">
        <v>1019</v>
      </c>
      <c r="C47" s="327"/>
      <c r="D47" s="327"/>
      <c r="E47" s="1" t="s">
        <v>1020</v>
      </c>
      <c r="F47" s="327"/>
      <c r="G47" s="1">
        <v>133</v>
      </c>
      <c r="H47" s="396"/>
      <c r="I47" s="246"/>
    </row>
    <row r="48" spans="1:9" ht="39.75" x14ac:dyDescent="0.65">
      <c r="A48" s="1" t="s">
        <v>20</v>
      </c>
      <c r="B48" s="76" t="s">
        <v>1021</v>
      </c>
      <c r="C48" s="327"/>
      <c r="D48" s="327"/>
      <c r="E48" s="1" t="s">
        <v>1022</v>
      </c>
      <c r="F48" s="327"/>
      <c r="G48" s="1"/>
      <c r="H48" s="396"/>
      <c r="I48" s="246"/>
    </row>
    <row r="49" spans="1:9" ht="30" customHeight="1" x14ac:dyDescent="0.65">
      <c r="A49" s="1" t="s">
        <v>22</v>
      </c>
      <c r="B49" s="76" t="s">
        <v>1023</v>
      </c>
      <c r="C49" s="343"/>
      <c r="D49" s="343"/>
      <c r="E49" s="1" t="s">
        <v>1024</v>
      </c>
      <c r="F49" s="343"/>
      <c r="G49" s="1">
        <v>4.04</v>
      </c>
      <c r="H49" s="397"/>
      <c r="I49" s="249"/>
    </row>
    <row r="50" spans="1:9" x14ac:dyDescent="0.65">
      <c r="A50" s="316">
        <v>2020</v>
      </c>
      <c r="B50" s="357"/>
      <c r="C50" s="357"/>
      <c r="D50" s="357"/>
      <c r="E50" s="357"/>
      <c r="F50" s="357"/>
      <c r="G50" s="357"/>
      <c r="H50" s="357"/>
      <c r="I50" s="398"/>
    </row>
    <row r="51" spans="1:9" ht="132.5" x14ac:dyDescent="0.65">
      <c r="A51" s="1" t="s">
        <v>6</v>
      </c>
      <c r="B51" s="76" t="s">
        <v>1025</v>
      </c>
      <c r="C51" s="76" t="s">
        <v>1026</v>
      </c>
      <c r="D51" s="1" t="s">
        <v>1027</v>
      </c>
      <c r="E51" s="76" t="s">
        <v>1028</v>
      </c>
      <c r="F51" s="127" t="s">
        <v>1101</v>
      </c>
      <c r="G51" s="1"/>
      <c r="H51" s="144">
        <v>1</v>
      </c>
      <c r="I51" s="76" t="s">
        <v>1066</v>
      </c>
    </row>
    <row r="52" spans="1:9" ht="66.25" x14ac:dyDescent="0.65">
      <c r="A52" s="1" t="s">
        <v>1029</v>
      </c>
      <c r="B52" s="76" t="s">
        <v>1115</v>
      </c>
      <c r="C52" s="76" t="s">
        <v>1050</v>
      </c>
      <c r="D52" s="1" t="s">
        <v>1030</v>
      </c>
      <c r="E52" s="76" t="s">
        <v>1116</v>
      </c>
      <c r="F52" s="127" t="s">
        <v>1102</v>
      </c>
      <c r="G52" s="1">
        <v>0.1038</v>
      </c>
      <c r="H52" s="144">
        <v>18000</v>
      </c>
      <c r="I52" s="76" t="s">
        <v>1067</v>
      </c>
    </row>
    <row r="53" spans="1:9" ht="39.75" x14ac:dyDescent="0.65">
      <c r="A53" s="1" t="s">
        <v>10</v>
      </c>
      <c r="B53" s="76" t="s">
        <v>1031</v>
      </c>
      <c r="C53" s="248" t="s">
        <v>1051</v>
      </c>
      <c r="D53" s="248" t="s">
        <v>1053</v>
      </c>
      <c r="E53" s="138" t="s">
        <v>1032</v>
      </c>
      <c r="F53" s="400" t="s">
        <v>1103</v>
      </c>
      <c r="G53" s="1">
        <v>164.15</v>
      </c>
      <c r="H53" s="401" t="s">
        <v>1033</v>
      </c>
      <c r="I53" s="248" t="s">
        <v>1068</v>
      </c>
    </row>
    <row r="54" spans="1:9" ht="39.75" x14ac:dyDescent="0.65">
      <c r="A54" s="1" t="s">
        <v>12</v>
      </c>
      <c r="B54" s="76" t="s">
        <v>1034</v>
      </c>
      <c r="C54" s="249"/>
      <c r="D54" s="249"/>
      <c r="E54" s="138" t="s">
        <v>1035</v>
      </c>
      <c r="F54" s="343"/>
      <c r="G54" s="76" t="s">
        <v>1694</v>
      </c>
      <c r="H54" s="402"/>
      <c r="I54" s="249"/>
    </row>
    <row r="55" spans="1:9" ht="53" x14ac:dyDescent="0.65">
      <c r="A55" s="1" t="s">
        <v>14</v>
      </c>
      <c r="B55" s="76" t="s">
        <v>1036</v>
      </c>
      <c r="C55" s="248" t="s">
        <v>786</v>
      </c>
      <c r="D55" s="248" t="s">
        <v>1053</v>
      </c>
      <c r="E55" s="138" t="s">
        <v>1037</v>
      </c>
      <c r="F55" s="127" t="s">
        <v>1104</v>
      </c>
      <c r="G55" s="106" t="s">
        <v>1108</v>
      </c>
      <c r="H55" s="403">
        <v>40700</v>
      </c>
      <c r="I55" s="248" t="s">
        <v>1069</v>
      </c>
    </row>
    <row r="56" spans="1:9" ht="64.5" customHeight="1" x14ac:dyDescent="0.65">
      <c r="A56" s="1" t="s">
        <v>16</v>
      </c>
      <c r="B56" s="76" t="s">
        <v>1680</v>
      </c>
      <c r="C56" s="249"/>
      <c r="D56" s="249"/>
      <c r="E56" s="138" t="s">
        <v>1038</v>
      </c>
      <c r="F56" s="127"/>
      <c r="G56" s="106" t="s">
        <v>1109</v>
      </c>
      <c r="H56" s="403"/>
      <c r="I56" s="249"/>
    </row>
    <row r="57" spans="1:9" x14ac:dyDescent="0.65">
      <c r="A57" s="316">
        <v>2021</v>
      </c>
      <c r="B57" s="357"/>
      <c r="C57" s="357"/>
      <c r="D57" s="357"/>
      <c r="E57" s="357"/>
      <c r="F57" s="357"/>
      <c r="G57" s="357"/>
      <c r="H57" s="357"/>
      <c r="I57" s="358"/>
    </row>
    <row r="58" spans="1:9" ht="241.5" customHeight="1" x14ac:dyDescent="0.65">
      <c r="A58" s="1" t="s">
        <v>6</v>
      </c>
      <c r="B58" s="76" t="s">
        <v>1110</v>
      </c>
      <c r="C58" s="76" t="s">
        <v>1052</v>
      </c>
      <c r="D58" s="1" t="s">
        <v>1053</v>
      </c>
      <c r="E58" s="1" t="s">
        <v>1039</v>
      </c>
      <c r="F58" s="127" t="s">
        <v>1105</v>
      </c>
      <c r="G58" s="1">
        <v>47.04</v>
      </c>
      <c r="H58" s="1">
        <v>4700.01</v>
      </c>
      <c r="I58" s="76" t="s">
        <v>1086</v>
      </c>
    </row>
    <row r="59" spans="1:9" ht="53" x14ac:dyDescent="0.65">
      <c r="A59" s="1" t="s">
        <v>8</v>
      </c>
      <c r="B59" s="96" t="s">
        <v>1121</v>
      </c>
      <c r="C59" s="270" t="s">
        <v>1122</v>
      </c>
      <c r="D59" s="106"/>
      <c r="E59" s="138" t="s">
        <v>1114</v>
      </c>
      <c r="F59" s="404" t="s">
        <v>1119</v>
      </c>
      <c r="G59" s="1">
        <v>0.45</v>
      </c>
      <c r="H59" s="405">
        <v>141899.93</v>
      </c>
      <c r="I59" s="258" t="s">
        <v>1118</v>
      </c>
    </row>
    <row r="60" spans="1:9" ht="276" customHeight="1" x14ac:dyDescent="0.65">
      <c r="A60" s="106" t="s">
        <v>10</v>
      </c>
      <c r="B60" s="96" t="s">
        <v>1120</v>
      </c>
      <c r="C60" s="267"/>
      <c r="D60" s="87"/>
      <c r="E60" s="106" t="s">
        <v>1117</v>
      </c>
      <c r="F60" s="269"/>
      <c r="G60" s="1">
        <v>0.42</v>
      </c>
      <c r="H60" s="269"/>
      <c r="I60" s="269"/>
    </row>
    <row r="61" spans="1:9" ht="79.5" x14ac:dyDescent="0.65">
      <c r="A61" s="106" t="s">
        <v>1136</v>
      </c>
      <c r="B61" s="96" t="s">
        <v>1139</v>
      </c>
      <c r="C61" s="96" t="s">
        <v>1140</v>
      </c>
      <c r="D61" s="96" t="s">
        <v>1146</v>
      </c>
      <c r="E61" s="96" t="s">
        <v>1141</v>
      </c>
      <c r="F61" s="96" t="s">
        <v>1142</v>
      </c>
      <c r="G61" s="96" t="s">
        <v>1143</v>
      </c>
      <c r="H61" s="96">
        <v>155085.6</v>
      </c>
      <c r="I61" s="96" t="s">
        <v>1144</v>
      </c>
    </row>
    <row r="62" spans="1:9" ht="145.75" x14ac:dyDescent="0.65">
      <c r="A62" s="76" t="s">
        <v>14</v>
      </c>
      <c r="B62" s="76" t="s">
        <v>1241</v>
      </c>
      <c r="C62" s="76" t="s">
        <v>1145</v>
      </c>
      <c r="D62" s="76" t="s">
        <v>1147</v>
      </c>
      <c r="E62" s="76" t="s">
        <v>1148</v>
      </c>
      <c r="F62" s="76" t="s">
        <v>1149</v>
      </c>
      <c r="G62" s="76">
        <v>44.41</v>
      </c>
      <c r="H62" s="76">
        <v>2100</v>
      </c>
      <c r="I62" s="76" t="s">
        <v>1150</v>
      </c>
    </row>
    <row r="63" spans="1:9" ht="39.75" x14ac:dyDescent="0.65">
      <c r="A63" s="76" t="s">
        <v>16</v>
      </c>
      <c r="B63" s="76" t="s">
        <v>1167</v>
      </c>
      <c r="C63" s="76" t="s">
        <v>1048</v>
      </c>
      <c r="D63" s="76" t="s">
        <v>1165</v>
      </c>
      <c r="E63" s="76" t="s">
        <v>1166</v>
      </c>
      <c r="F63" s="76" t="s">
        <v>1168</v>
      </c>
      <c r="G63" s="76">
        <v>0.20080000000000001</v>
      </c>
      <c r="H63" s="76">
        <v>26000.19</v>
      </c>
      <c r="I63" s="257" t="s">
        <v>1169</v>
      </c>
    </row>
    <row r="64" spans="1:9" ht="39.75" x14ac:dyDescent="0.65">
      <c r="A64" s="106" t="s">
        <v>18</v>
      </c>
      <c r="B64" s="96" t="s">
        <v>1232</v>
      </c>
      <c r="C64" s="96" t="s">
        <v>1233</v>
      </c>
      <c r="D64" s="106" t="s">
        <v>1234</v>
      </c>
      <c r="E64" s="106" t="s">
        <v>1235</v>
      </c>
      <c r="F64" s="106" t="s">
        <v>1236</v>
      </c>
      <c r="G64" s="1">
        <v>0.15210000000000001</v>
      </c>
      <c r="H64" s="1">
        <v>19000</v>
      </c>
      <c r="I64" s="399"/>
    </row>
    <row r="65" spans="1:10" ht="107.25" customHeight="1" x14ac:dyDescent="0.65">
      <c r="A65" s="106" t="s">
        <v>20</v>
      </c>
      <c r="B65" s="96" t="s">
        <v>1237</v>
      </c>
      <c r="C65" s="96" t="s">
        <v>1239</v>
      </c>
      <c r="D65" s="106" t="s">
        <v>1240</v>
      </c>
      <c r="E65" s="106" t="s">
        <v>1238</v>
      </c>
      <c r="F65" s="106" t="s">
        <v>1236</v>
      </c>
      <c r="G65" s="1">
        <v>0.16309999999999999</v>
      </c>
      <c r="H65" s="1">
        <v>28500</v>
      </c>
      <c r="I65" s="399"/>
    </row>
    <row r="66" spans="1:10" ht="159" x14ac:dyDescent="0.65">
      <c r="A66" s="96" t="s">
        <v>22</v>
      </c>
      <c r="B66" s="96" t="s">
        <v>1273</v>
      </c>
      <c r="C66" s="96" t="s">
        <v>1274</v>
      </c>
      <c r="D66" s="96" t="s">
        <v>1275</v>
      </c>
      <c r="E66" s="96" t="s">
        <v>1276</v>
      </c>
      <c r="F66" s="96" t="s">
        <v>1277</v>
      </c>
      <c r="G66" s="76">
        <v>0.66239999999999999</v>
      </c>
      <c r="H66" s="76">
        <v>43900</v>
      </c>
      <c r="I66" s="114" t="s">
        <v>1278</v>
      </c>
    </row>
    <row r="67" spans="1:10" ht="159" x14ac:dyDescent="0.65">
      <c r="A67" s="1" t="s">
        <v>23</v>
      </c>
      <c r="B67" s="76" t="s">
        <v>1280</v>
      </c>
      <c r="C67" s="76" t="s">
        <v>1281</v>
      </c>
      <c r="D67" s="1" t="s">
        <v>1282</v>
      </c>
      <c r="E67" s="1" t="s">
        <v>1283</v>
      </c>
      <c r="F67" s="1" t="s">
        <v>1289</v>
      </c>
      <c r="G67" s="1">
        <v>4.6399999999999997E-2</v>
      </c>
      <c r="H67" s="1">
        <v>2500</v>
      </c>
      <c r="I67" s="114" t="s">
        <v>1284</v>
      </c>
    </row>
    <row r="68" spans="1:10" ht="172.25" x14ac:dyDescent="0.65">
      <c r="A68" s="106" t="s">
        <v>25</v>
      </c>
      <c r="B68" s="76" t="s">
        <v>1285</v>
      </c>
      <c r="C68" s="96" t="s">
        <v>1286</v>
      </c>
      <c r="D68" s="106" t="s">
        <v>1287</v>
      </c>
      <c r="E68" s="106" t="s">
        <v>1288</v>
      </c>
      <c r="F68" s="106" t="s">
        <v>1289</v>
      </c>
      <c r="G68" s="1">
        <v>0.30909999999999999</v>
      </c>
      <c r="H68" s="1">
        <v>67210</v>
      </c>
      <c r="I68" s="96" t="s">
        <v>1373</v>
      </c>
    </row>
    <row r="69" spans="1:10" ht="145.75" x14ac:dyDescent="0.65">
      <c r="A69" s="78" t="s">
        <v>27</v>
      </c>
      <c r="B69" s="78" t="s">
        <v>1368</v>
      </c>
      <c r="C69" s="78" t="s">
        <v>1369</v>
      </c>
      <c r="D69" s="78" t="s">
        <v>1387</v>
      </c>
      <c r="E69" s="78" t="s">
        <v>1370</v>
      </c>
      <c r="F69" s="78" t="s">
        <v>1371</v>
      </c>
      <c r="G69" s="73">
        <v>11.03</v>
      </c>
      <c r="H69" s="73">
        <v>15000</v>
      </c>
      <c r="I69" s="78" t="s">
        <v>1372</v>
      </c>
    </row>
    <row r="70" spans="1:10" ht="39.75" x14ac:dyDescent="0.65">
      <c r="A70" s="78" t="s">
        <v>29</v>
      </c>
      <c r="B70" s="78" t="s">
        <v>1685</v>
      </c>
      <c r="C70" s="258" t="s">
        <v>1681</v>
      </c>
      <c r="D70" s="258" t="s">
        <v>1682</v>
      </c>
      <c r="E70" s="78" t="s">
        <v>1683</v>
      </c>
      <c r="F70" s="258" t="s">
        <v>1684</v>
      </c>
      <c r="G70" s="73">
        <v>0.18049999999999999</v>
      </c>
      <c r="H70" s="73">
        <v>27500</v>
      </c>
      <c r="I70" s="258" t="s">
        <v>1688</v>
      </c>
    </row>
    <row r="71" spans="1:10" ht="127.75" customHeight="1" x14ac:dyDescent="0.65">
      <c r="A71" s="78" t="s">
        <v>30</v>
      </c>
      <c r="B71" s="78" t="s">
        <v>1686</v>
      </c>
      <c r="C71" s="260"/>
      <c r="D71" s="260"/>
      <c r="E71" s="78" t="s">
        <v>1687</v>
      </c>
      <c r="F71" s="260"/>
      <c r="G71" s="73">
        <v>0.15490000000000001</v>
      </c>
      <c r="H71" s="73">
        <v>23540</v>
      </c>
      <c r="I71" s="260"/>
    </row>
    <row r="72" spans="1:10" ht="145.75" x14ac:dyDescent="0.65">
      <c r="A72" s="76" t="s">
        <v>32</v>
      </c>
      <c r="B72" s="76" t="s">
        <v>1457</v>
      </c>
      <c r="C72" s="76" t="s">
        <v>1390</v>
      </c>
      <c r="D72" s="76" t="s">
        <v>1391</v>
      </c>
      <c r="E72" s="76" t="s">
        <v>1392</v>
      </c>
      <c r="F72" s="76" t="s">
        <v>1393</v>
      </c>
      <c r="G72" s="76">
        <v>3.04E-2</v>
      </c>
      <c r="H72" s="76">
        <v>1368</v>
      </c>
      <c r="I72" s="76" t="s">
        <v>1394</v>
      </c>
      <c r="J72" s="118"/>
    </row>
    <row r="73" spans="1:10" ht="145.75" x14ac:dyDescent="0.65">
      <c r="A73" s="76" t="s">
        <v>34</v>
      </c>
      <c r="B73" s="76" t="s">
        <v>1458</v>
      </c>
      <c r="C73" s="76" t="s">
        <v>1413</v>
      </c>
      <c r="D73" s="76" t="s">
        <v>1414</v>
      </c>
      <c r="E73" s="76" t="s">
        <v>1415</v>
      </c>
      <c r="F73" s="72">
        <v>44900</v>
      </c>
      <c r="G73" s="76">
        <v>2.8899999999999999E-2</v>
      </c>
      <c r="H73" s="76">
        <v>9350</v>
      </c>
      <c r="I73" s="76" t="s">
        <v>1394</v>
      </c>
    </row>
    <row r="74" spans="1:10" ht="53" x14ac:dyDescent="0.65">
      <c r="A74" s="248" t="s">
        <v>36</v>
      </c>
      <c r="B74" s="76" t="s">
        <v>1416</v>
      </c>
      <c r="C74" s="248" t="s">
        <v>1423</v>
      </c>
      <c r="D74" s="248" t="s">
        <v>1417</v>
      </c>
      <c r="E74" s="76" t="s">
        <v>1418</v>
      </c>
      <c r="F74" s="381">
        <v>44900</v>
      </c>
      <c r="G74" s="76">
        <v>739.91</v>
      </c>
      <c r="H74" s="248">
        <v>287100</v>
      </c>
      <c r="I74" s="248" t="s">
        <v>1535</v>
      </c>
    </row>
    <row r="75" spans="1:10" ht="79.5" x14ac:dyDescent="0.65">
      <c r="A75" s="252"/>
      <c r="B75" s="76" t="s">
        <v>1419</v>
      </c>
      <c r="C75" s="252"/>
      <c r="D75" s="252"/>
      <c r="E75" s="76" t="s">
        <v>1420</v>
      </c>
      <c r="F75" s="252"/>
      <c r="G75" s="76"/>
      <c r="H75" s="252"/>
      <c r="I75" s="252"/>
    </row>
    <row r="76" spans="1:10" ht="53" x14ac:dyDescent="0.65">
      <c r="A76" s="247"/>
      <c r="B76" s="76" t="s">
        <v>1421</v>
      </c>
      <c r="C76" s="247"/>
      <c r="D76" s="247"/>
      <c r="E76" s="76" t="s">
        <v>1422</v>
      </c>
      <c r="F76" s="247"/>
      <c r="G76" s="76">
        <v>0.3296</v>
      </c>
      <c r="H76" s="247"/>
      <c r="I76" s="247"/>
    </row>
    <row r="77" spans="1:10" ht="53" x14ac:dyDescent="0.65">
      <c r="A77" s="258" t="s">
        <v>38</v>
      </c>
      <c r="B77" s="96" t="s">
        <v>1459</v>
      </c>
      <c r="C77" s="258" t="s">
        <v>1460</v>
      </c>
      <c r="D77" s="258" t="s">
        <v>1461</v>
      </c>
      <c r="E77" s="96" t="s">
        <v>1462</v>
      </c>
      <c r="F77" s="381">
        <v>44918</v>
      </c>
      <c r="G77" s="132">
        <v>4.0500000000000001E-2</v>
      </c>
      <c r="H77" s="248">
        <v>41250</v>
      </c>
      <c r="I77" s="257" t="s">
        <v>1536</v>
      </c>
    </row>
    <row r="78" spans="1:10" ht="93.5" customHeight="1" x14ac:dyDescent="0.65">
      <c r="A78" s="251"/>
      <c r="B78" s="96" t="s">
        <v>1463</v>
      </c>
      <c r="C78" s="260"/>
      <c r="D78" s="260"/>
      <c r="E78" s="96" t="s">
        <v>1464</v>
      </c>
      <c r="F78" s="260"/>
      <c r="G78" s="76">
        <v>8.9800000000000005E-2</v>
      </c>
      <c r="H78" s="247"/>
      <c r="I78" s="344"/>
    </row>
    <row r="79" spans="1:10" ht="14.75" x14ac:dyDescent="0.75">
      <c r="A79" s="386">
        <v>2023</v>
      </c>
      <c r="B79" s="387"/>
      <c r="C79" s="387"/>
      <c r="D79" s="387"/>
      <c r="E79" s="387"/>
      <c r="F79" s="387"/>
      <c r="G79" s="387"/>
      <c r="H79" s="387"/>
      <c r="I79" s="387"/>
    </row>
    <row r="80" spans="1:10" ht="39.75" x14ac:dyDescent="0.65">
      <c r="A80" s="388" t="s">
        <v>6</v>
      </c>
      <c r="B80" s="76" t="s">
        <v>1477</v>
      </c>
      <c r="C80" s="257" t="s">
        <v>1478</v>
      </c>
      <c r="D80" s="248" t="s">
        <v>1479</v>
      </c>
      <c r="E80" s="76" t="s">
        <v>1480</v>
      </c>
      <c r="F80" s="248" t="s">
        <v>1481</v>
      </c>
      <c r="G80" s="76">
        <v>0.2329</v>
      </c>
      <c r="H80" s="257">
        <v>2400000</v>
      </c>
      <c r="I80" s="248" t="s">
        <v>1487</v>
      </c>
    </row>
    <row r="81" spans="1:12" ht="66.25" x14ac:dyDescent="0.65">
      <c r="A81" s="389"/>
      <c r="B81" s="76" t="s">
        <v>1482</v>
      </c>
      <c r="C81" s="254"/>
      <c r="D81" s="247"/>
      <c r="E81" s="76" t="s">
        <v>1483</v>
      </c>
      <c r="F81" s="247"/>
      <c r="G81" s="76">
        <v>1095.52</v>
      </c>
      <c r="H81" s="254"/>
      <c r="I81" s="247"/>
    </row>
    <row r="82" spans="1:12" ht="119.25" x14ac:dyDescent="0.65">
      <c r="A82" s="1" t="s">
        <v>8</v>
      </c>
      <c r="B82" s="76" t="s">
        <v>1489</v>
      </c>
      <c r="C82" s="76" t="s">
        <v>1484</v>
      </c>
      <c r="D82" s="76" t="s">
        <v>1485</v>
      </c>
      <c r="E82" s="76"/>
      <c r="F82" s="76" t="s">
        <v>1486</v>
      </c>
      <c r="G82" s="76"/>
      <c r="H82" s="76">
        <v>1.21</v>
      </c>
      <c r="I82" s="76" t="s">
        <v>1488</v>
      </c>
      <c r="L82" s="384"/>
    </row>
    <row r="83" spans="1:12" ht="164.75" customHeight="1" x14ac:dyDescent="0.65">
      <c r="A83" s="76" t="s">
        <v>10</v>
      </c>
      <c r="B83" s="76" t="s">
        <v>1527</v>
      </c>
      <c r="C83" s="76" t="s">
        <v>1528</v>
      </c>
      <c r="D83" s="76" t="s">
        <v>1529</v>
      </c>
      <c r="E83" s="76" t="s">
        <v>1530</v>
      </c>
      <c r="F83" s="72">
        <v>45035</v>
      </c>
      <c r="G83" s="76">
        <v>7.1300000000000002E-2</v>
      </c>
      <c r="H83" s="76">
        <v>3630</v>
      </c>
      <c r="I83" s="76" t="s">
        <v>1537</v>
      </c>
      <c r="L83" s="385"/>
    </row>
    <row r="84" spans="1:12" ht="163" customHeight="1" x14ac:dyDescent="0.65">
      <c r="A84" s="76" t="s">
        <v>1136</v>
      </c>
      <c r="B84" s="76" t="s">
        <v>1534</v>
      </c>
      <c r="C84" s="76" t="s">
        <v>1531</v>
      </c>
      <c r="D84" s="76" t="s">
        <v>1532</v>
      </c>
      <c r="E84" s="76" t="s">
        <v>1533</v>
      </c>
      <c r="F84" s="72">
        <v>45035</v>
      </c>
      <c r="G84" s="76">
        <v>0.12770000000000001</v>
      </c>
      <c r="H84" s="76">
        <v>16390</v>
      </c>
      <c r="I84" s="76" t="s">
        <v>1538</v>
      </c>
      <c r="L84" s="117"/>
    </row>
    <row r="85" spans="1:12" ht="53" x14ac:dyDescent="0.65">
      <c r="A85" s="106" t="s">
        <v>14</v>
      </c>
      <c r="B85" s="76" t="s">
        <v>1546</v>
      </c>
      <c r="C85" s="257" t="s">
        <v>1543</v>
      </c>
      <c r="D85" s="388" t="s">
        <v>1577</v>
      </c>
      <c r="E85" s="1" t="s">
        <v>1544</v>
      </c>
      <c r="F85" s="382">
        <v>45077</v>
      </c>
      <c r="G85" s="1">
        <v>57.42</v>
      </c>
      <c r="H85" s="1">
        <v>12000</v>
      </c>
      <c r="I85" s="270" t="s">
        <v>1557</v>
      </c>
    </row>
    <row r="86" spans="1:12" ht="66.25" x14ac:dyDescent="0.65">
      <c r="A86" s="106" t="s">
        <v>16</v>
      </c>
      <c r="B86" s="76" t="s">
        <v>1542</v>
      </c>
      <c r="C86" s="254"/>
      <c r="D86" s="393"/>
      <c r="E86" s="76" t="s">
        <v>1547</v>
      </c>
      <c r="F86" s="383"/>
      <c r="G86" s="1">
        <v>65.47</v>
      </c>
      <c r="H86" s="1">
        <v>7560</v>
      </c>
      <c r="I86" s="344"/>
    </row>
    <row r="87" spans="1:12" ht="66.25" x14ac:dyDescent="0.65">
      <c r="A87" s="106" t="s">
        <v>18</v>
      </c>
      <c r="B87" s="76" t="s">
        <v>1545</v>
      </c>
      <c r="C87" s="254"/>
      <c r="D87" s="389"/>
      <c r="E87" s="76" t="s">
        <v>1548</v>
      </c>
      <c r="F87" s="383"/>
      <c r="G87" s="1">
        <v>40.49</v>
      </c>
      <c r="H87" s="1">
        <v>8280</v>
      </c>
      <c r="I87" s="344"/>
    </row>
    <row r="88" spans="1:12" ht="145.75" x14ac:dyDescent="0.65">
      <c r="A88" s="1" t="s">
        <v>20</v>
      </c>
      <c r="B88" s="76" t="s">
        <v>1580</v>
      </c>
      <c r="C88" s="76" t="s">
        <v>1555</v>
      </c>
      <c r="D88" s="1" t="s">
        <v>1689</v>
      </c>
      <c r="E88" s="1" t="s">
        <v>1556</v>
      </c>
      <c r="F88" s="127">
        <v>45090</v>
      </c>
      <c r="G88" s="1">
        <v>0.06</v>
      </c>
      <c r="H88" s="161">
        <v>9000</v>
      </c>
      <c r="I88" s="76" t="s">
        <v>1558</v>
      </c>
    </row>
    <row r="89" spans="1:12" ht="119.25" x14ac:dyDescent="0.65">
      <c r="A89" s="1" t="s">
        <v>20</v>
      </c>
      <c r="B89" s="76" t="s">
        <v>1549</v>
      </c>
      <c r="C89" s="76" t="s">
        <v>1543</v>
      </c>
      <c r="D89" s="1" t="s">
        <v>1690</v>
      </c>
      <c r="E89" s="76" t="s">
        <v>1550</v>
      </c>
      <c r="F89" s="127">
        <v>45190</v>
      </c>
      <c r="G89" s="1">
        <v>406.17</v>
      </c>
      <c r="H89" s="1">
        <v>154800</v>
      </c>
      <c r="I89" s="76" t="s">
        <v>1551</v>
      </c>
    </row>
    <row r="90" spans="1:12" ht="119.25" x14ac:dyDescent="0.65">
      <c r="A90" s="1" t="s">
        <v>22</v>
      </c>
      <c r="B90" s="76" t="s">
        <v>1729</v>
      </c>
      <c r="C90" s="76" t="s">
        <v>1730</v>
      </c>
      <c r="D90" s="76" t="s">
        <v>1731</v>
      </c>
      <c r="E90" s="76" t="s">
        <v>1732</v>
      </c>
      <c r="F90" s="72">
        <v>45216</v>
      </c>
      <c r="G90" s="76" t="s">
        <v>1733</v>
      </c>
      <c r="H90" s="76">
        <v>1870</v>
      </c>
      <c r="I90" s="76" t="s">
        <v>1734</v>
      </c>
    </row>
    <row r="91" spans="1:12" ht="119.25" x14ac:dyDescent="0.65">
      <c r="A91" s="1" t="s">
        <v>23</v>
      </c>
      <c r="B91" s="81" t="s">
        <v>1736</v>
      </c>
      <c r="C91" s="81" t="s">
        <v>1735</v>
      </c>
      <c r="D91" s="81" t="s">
        <v>1737</v>
      </c>
      <c r="E91" s="81" t="s">
        <v>1560</v>
      </c>
      <c r="F91" s="163">
        <v>45216</v>
      </c>
      <c r="G91" s="81">
        <v>0.15090000000000001</v>
      </c>
      <c r="H91" s="81">
        <v>15000</v>
      </c>
      <c r="I91" s="44" t="s">
        <v>1739</v>
      </c>
    </row>
    <row r="92" spans="1:12" ht="132.5" x14ac:dyDescent="0.65">
      <c r="A92" s="1" t="s">
        <v>25</v>
      </c>
      <c r="B92" s="81" t="s">
        <v>1736</v>
      </c>
      <c r="C92" s="81" t="s">
        <v>1764</v>
      </c>
      <c r="D92" s="81" t="s">
        <v>1763</v>
      </c>
      <c r="E92" s="81" t="s">
        <v>1559</v>
      </c>
      <c r="F92" s="163">
        <v>45237</v>
      </c>
      <c r="G92" s="81">
        <v>0.25619999999999998</v>
      </c>
      <c r="H92" s="81">
        <v>10000</v>
      </c>
      <c r="I92" s="81" t="s">
        <v>1738</v>
      </c>
    </row>
    <row r="93" spans="1:12" ht="53" x14ac:dyDescent="0.65">
      <c r="A93" s="248" t="s">
        <v>27</v>
      </c>
      <c r="B93" s="76" t="s">
        <v>1578</v>
      </c>
      <c r="C93" s="257" t="s">
        <v>1274</v>
      </c>
      <c r="D93" s="257"/>
      <c r="E93" s="76" t="s">
        <v>1553</v>
      </c>
      <c r="F93" s="381">
        <v>45252</v>
      </c>
      <c r="G93" s="76">
        <v>560.91</v>
      </c>
      <c r="H93" s="253">
        <v>45000</v>
      </c>
      <c r="I93" s="257" t="s">
        <v>1552</v>
      </c>
    </row>
    <row r="94" spans="1:12" ht="39.75" x14ac:dyDescent="0.65">
      <c r="A94" s="247"/>
      <c r="B94" s="76" t="s">
        <v>1579</v>
      </c>
      <c r="C94" s="254"/>
      <c r="D94" s="254"/>
      <c r="E94" s="76" t="s">
        <v>1554</v>
      </c>
      <c r="F94" s="247"/>
      <c r="G94" s="76">
        <v>0.24829999999999999</v>
      </c>
      <c r="H94" s="392"/>
      <c r="I94" s="254"/>
    </row>
    <row r="95" spans="1:12" ht="14.75" x14ac:dyDescent="0.65">
      <c r="A95" s="390">
        <v>2024</v>
      </c>
      <c r="B95" s="391"/>
      <c r="C95" s="391"/>
      <c r="D95" s="391"/>
      <c r="E95" s="391"/>
      <c r="F95" s="391"/>
      <c r="G95" s="391"/>
      <c r="H95" s="391"/>
      <c r="I95" s="391"/>
    </row>
    <row r="96" spans="1:12" ht="39.75" x14ac:dyDescent="0.65">
      <c r="A96" s="257" t="s">
        <v>1812</v>
      </c>
      <c r="B96" s="96" t="s">
        <v>1818</v>
      </c>
      <c r="C96" s="248" t="s">
        <v>1813</v>
      </c>
      <c r="D96" s="258" t="s">
        <v>1814</v>
      </c>
      <c r="E96" s="1" t="s">
        <v>1816</v>
      </c>
      <c r="F96" s="381">
        <v>45323</v>
      </c>
      <c r="G96" s="1">
        <v>473.37</v>
      </c>
      <c r="H96" s="410">
        <v>89000</v>
      </c>
      <c r="I96" s="248" t="s">
        <v>2980</v>
      </c>
    </row>
    <row r="97" spans="1:11" ht="81.5" customHeight="1" x14ac:dyDescent="0.65">
      <c r="A97" s="412"/>
      <c r="B97" s="76" t="s">
        <v>1817</v>
      </c>
      <c r="C97" s="269"/>
      <c r="D97" s="285"/>
      <c r="E97" s="1" t="s">
        <v>1815</v>
      </c>
      <c r="F97" s="249"/>
      <c r="G97" s="87"/>
      <c r="H97" s="411"/>
      <c r="I97" s="247"/>
    </row>
    <row r="98" spans="1:11" ht="132.5" x14ac:dyDescent="0.65">
      <c r="A98" s="1" t="s">
        <v>8</v>
      </c>
      <c r="B98" s="76" t="s">
        <v>1025</v>
      </c>
      <c r="C98" s="76" t="s">
        <v>933</v>
      </c>
      <c r="D98" s="1" t="s">
        <v>3022</v>
      </c>
      <c r="E98" s="76" t="s">
        <v>3021</v>
      </c>
      <c r="F98" s="72">
        <v>45400</v>
      </c>
      <c r="G98" s="1"/>
      <c r="H98" s="1">
        <v>1.21</v>
      </c>
      <c r="I98" s="76" t="s">
        <v>3023</v>
      </c>
    </row>
    <row r="99" spans="1:11" ht="53" x14ac:dyDescent="0.65">
      <c r="A99" s="270" t="s">
        <v>10</v>
      </c>
      <c r="B99" s="81" t="s">
        <v>3075</v>
      </c>
      <c r="C99" s="270" t="s">
        <v>3076</v>
      </c>
      <c r="D99" s="255" t="s">
        <v>3077</v>
      </c>
      <c r="E99" s="80" t="s">
        <v>3078</v>
      </c>
      <c r="F99" s="415">
        <v>45420</v>
      </c>
      <c r="G99" s="74" t="s">
        <v>3079</v>
      </c>
      <c r="H99" s="80">
        <v>16055</v>
      </c>
      <c r="I99" s="257" t="s">
        <v>3092</v>
      </c>
    </row>
    <row r="100" spans="1:11" ht="53" x14ac:dyDescent="0.65">
      <c r="A100" s="344"/>
      <c r="B100" s="81" t="s">
        <v>3075</v>
      </c>
      <c r="C100" s="270"/>
      <c r="D100" s="255"/>
      <c r="E100" s="80" t="s">
        <v>3080</v>
      </c>
      <c r="F100" s="255"/>
      <c r="G100" s="74" t="s">
        <v>3081</v>
      </c>
      <c r="H100" s="80">
        <v>74100</v>
      </c>
      <c r="I100" s="254"/>
    </row>
    <row r="101" spans="1:11" ht="26.5" x14ac:dyDescent="0.65">
      <c r="A101" s="344"/>
      <c r="B101" s="81" t="s">
        <v>3082</v>
      </c>
      <c r="C101" s="270"/>
      <c r="D101" s="255"/>
      <c r="E101" s="80" t="s">
        <v>3083</v>
      </c>
      <c r="F101" s="255"/>
      <c r="G101" s="74" t="s">
        <v>3088</v>
      </c>
      <c r="H101" s="80">
        <v>46485.61</v>
      </c>
      <c r="I101" s="254"/>
    </row>
    <row r="102" spans="1:11" ht="26.5" x14ac:dyDescent="0.65">
      <c r="A102" s="344"/>
      <c r="B102" s="81" t="s">
        <v>3082</v>
      </c>
      <c r="C102" s="270"/>
      <c r="D102" s="255"/>
      <c r="E102" s="80" t="s">
        <v>3084</v>
      </c>
      <c r="F102" s="255"/>
      <c r="G102" s="74" t="s">
        <v>3089</v>
      </c>
      <c r="H102" s="80">
        <v>240377.47</v>
      </c>
      <c r="I102" s="254"/>
    </row>
    <row r="103" spans="1:11" ht="53" x14ac:dyDescent="0.65">
      <c r="A103" s="344"/>
      <c r="B103" s="81" t="s">
        <v>3085</v>
      </c>
      <c r="C103" s="270"/>
      <c r="D103" s="255"/>
      <c r="E103" s="80" t="s">
        <v>3086</v>
      </c>
      <c r="F103" s="255"/>
      <c r="G103" s="74" t="s">
        <v>3090</v>
      </c>
      <c r="H103" s="80">
        <v>42611.44</v>
      </c>
      <c r="I103" s="254"/>
    </row>
    <row r="104" spans="1:11" ht="53" x14ac:dyDescent="0.65">
      <c r="A104" s="344"/>
      <c r="B104" s="81" t="s">
        <v>3085</v>
      </c>
      <c r="C104" s="270"/>
      <c r="D104" s="255"/>
      <c r="E104" s="80" t="s">
        <v>3087</v>
      </c>
      <c r="F104" s="255"/>
      <c r="G104" s="74" t="s">
        <v>3091</v>
      </c>
      <c r="H104" s="80">
        <v>80370.48</v>
      </c>
      <c r="I104" s="254"/>
    </row>
    <row r="105" spans="1:11" ht="39.75" x14ac:dyDescent="0.65">
      <c r="A105" s="404" t="s">
        <v>12</v>
      </c>
      <c r="B105" s="96" t="s">
        <v>3095</v>
      </c>
      <c r="C105" s="258" t="s">
        <v>3097</v>
      </c>
      <c r="D105" s="291" t="s">
        <v>3098</v>
      </c>
      <c r="E105" s="106" t="s">
        <v>3099</v>
      </c>
      <c r="F105" s="414">
        <v>45439</v>
      </c>
      <c r="G105" s="74" t="s">
        <v>3101</v>
      </c>
      <c r="H105" s="291">
        <v>50000</v>
      </c>
      <c r="I105" s="258" t="s">
        <v>3102</v>
      </c>
    </row>
    <row r="106" spans="1:11" ht="95.5" customHeight="1" x14ac:dyDescent="0.65">
      <c r="A106" s="413"/>
      <c r="B106" s="96" t="s">
        <v>3096</v>
      </c>
      <c r="C106" s="260"/>
      <c r="D106" s="292"/>
      <c r="E106" s="106" t="s">
        <v>3100</v>
      </c>
      <c r="F106" s="292"/>
      <c r="G106" s="74">
        <v>341.86</v>
      </c>
      <c r="H106" s="292"/>
      <c r="I106" s="260"/>
    </row>
    <row r="107" spans="1:11" ht="79.5" x14ac:dyDescent="0.65">
      <c r="A107" s="1" t="s">
        <v>14</v>
      </c>
      <c r="B107" s="76" t="s">
        <v>3117</v>
      </c>
      <c r="C107" s="76" t="s">
        <v>933</v>
      </c>
      <c r="D107" s="1" t="s">
        <v>3118</v>
      </c>
      <c r="E107" s="1"/>
      <c r="F107" s="127">
        <v>45470</v>
      </c>
      <c r="G107" s="1"/>
      <c r="H107" s="1"/>
      <c r="I107" s="76" t="s">
        <v>3119</v>
      </c>
      <c r="K107" s="149"/>
    </row>
    <row r="108" spans="1:11" ht="238.5" x14ac:dyDescent="0.65">
      <c r="A108" s="1" t="s">
        <v>100</v>
      </c>
      <c r="B108" s="76" t="s">
        <v>3156</v>
      </c>
      <c r="C108" s="1" t="s">
        <v>1484</v>
      </c>
      <c r="D108" s="1" t="s">
        <v>3157</v>
      </c>
      <c r="E108" s="1"/>
      <c r="F108" s="72">
        <v>45579</v>
      </c>
      <c r="G108" s="1"/>
      <c r="H108" s="1">
        <v>1.21</v>
      </c>
      <c r="I108" s="248" t="s">
        <v>3161</v>
      </c>
    </row>
    <row r="109" spans="1:11" ht="225.25" x14ac:dyDescent="0.65">
      <c r="A109" s="1" t="s">
        <v>18</v>
      </c>
      <c r="B109" s="76" t="s">
        <v>3158</v>
      </c>
      <c r="C109" s="1" t="s">
        <v>3159</v>
      </c>
      <c r="D109" s="1" t="s">
        <v>3160</v>
      </c>
      <c r="E109" s="1"/>
      <c r="F109" s="127">
        <v>45586</v>
      </c>
      <c r="G109" s="1"/>
      <c r="H109" s="1">
        <v>1.21</v>
      </c>
      <c r="I109" s="247"/>
    </row>
  </sheetData>
  <mergeCells count="116">
    <mergeCell ref="I108:I109"/>
    <mergeCell ref="A105:A106"/>
    <mergeCell ref="C105:C106"/>
    <mergeCell ref="D105:D106"/>
    <mergeCell ref="F105:F106"/>
    <mergeCell ref="H105:H106"/>
    <mergeCell ref="I105:I106"/>
    <mergeCell ref="C99:C104"/>
    <mergeCell ref="D99:D104"/>
    <mergeCell ref="F99:F104"/>
    <mergeCell ref="I99:I104"/>
    <mergeCell ref="A99:A104"/>
    <mergeCell ref="H96:H97"/>
    <mergeCell ref="I96:I97"/>
    <mergeCell ref="C16:C17"/>
    <mergeCell ref="D16:D17"/>
    <mergeCell ref="F16:F17"/>
    <mergeCell ref="A18:A22"/>
    <mergeCell ref="A96:A97"/>
    <mergeCell ref="C96:C97"/>
    <mergeCell ref="D96:D97"/>
    <mergeCell ref="F96:F97"/>
    <mergeCell ref="A50:I50"/>
    <mergeCell ref="A36:A39"/>
    <mergeCell ref="C36:C39"/>
    <mergeCell ref="D36:D39"/>
    <mergeCell ref="F36:F39"/>
    <mergeCell ref="C18:C22"/>
    <mergeCell ref="D18:D22"/>
    <mergeCell ref="F18:F22"/>
    <mergeCell ref="I18:I22"/>
    <mergeCell ref="I16:I17"/>
    <mergeCell ref="I25:I35"/>
    <mergeCell ref="C23:C24"/>
    <mergeCell ref="A25:A26"/>
    <mergeCell ref="H27:H28"/>
    <mergeCell ref="I3:I5"/>
    <mergeCell ref="H6:H11"/>
    <mergeCell ref="I6:I11"/>
    <mergeCell ref="A12:I12"/>
    <mergeCell ref="C6:C11"/>
    <mergeCell ref="D6:D11"/>
    <mergeCell ref="F6:F11"/>
    <mergeCell ref="A3:A5"/>
    <mergeCell ref="C3:C5"/>
    <mergeCell ref="F3:F5"/>
    <mergeCell ref="H3:H5"/>
    <mergeCell ref="A29:A30"/>
    <mergeCell ref="C29:C30"/>
    <mergeCell ref="D29:D30"/>
    <mergeCell ref="F29:F30"/>
    <mergeCell ref="H29:H30"/>
    <mergeCell ref="C27:C28"/>
    <mergeCell ref="D27:D28"/>
    <mergeCell ref="F27:F28"/>
    <mergeCell ref="H25:H26"/>
    <mergeCell ref="C25:C26"/>
    <mergeCell ref="A27:A28"/>
    <mergeCell ref="I41:I49"/>
    <mergeCell ref="I36:I39"/>
    <mergeCell ref="H36:H39"/>
    <mergeCell ref="C41:C49"/>
    <mergeCell ref="D41:D49"/>
    <mergeCell ref="F41:F49"/>
    <mergeCell ref="H41:H49"/>
    <mergeCell ref="A40:I40"/>
    <mergeCell ref="I63:I65"/>
    <mergeCell ref="C53:C54"/>
    <mergeCell ref="F53:F54"/>
    <mergeCell ref="H53:H54"/>
    <mergeCell ref="C55:C56"/>
    <mergeCell ref="D55:D56"/>
    <mergeCell ref="H55:H56"/>
    <mergeCell ref="C59:C60"/>
    <mergeCell ref="F59:F60"/>
    <mergeCell ref="I59:I60"/>
    <mergeCell ref="H59:H60"/>
    <mergeCell ref="I53:I54"/>
    <mergeCell ref="I55:I56"/>
    <mergeCell ref="D53:D54"/>
    <mergeCell ref="A57:I57"/>
    <mergeCell ref="A74:A76"/>
    <mergeCell ref="I74:I76"/>
    <mergeCell ref="C74:C76"/>
    <mergeCell ref="D74:D76"/>
    <mergeCell ref="F74:F76"/>
    <mergeCell ref="H74:H76"/>
    <mergeCell ref="A93:A94"/>
    <mergeCell ref="I77:I78"/>
    <mergeCell ref="A77:A78"/>
    <mergeCell ref="L82:L83"/>
    <mergeCell ref="A79:I79"/>
    <mergeCell ref="C80:C81"/>
    <mergeCell ref="H80:H81"/>
    <mergeCell ref="D80:D81"/>
    <mergeCell ref="F80:F81"/>
    <mergeCell ref="A80:A81"/>
    <mergeCell ref="I80:I81"/>
    <mergeCell ref="A95:I95"/>
    <mergeCell ref="C93:C94"/>
    <mergeCell ref="D93:D94"/>
    <mergeCell ref="H93:H94"/>
    <mergeCell ref="I93:I94"/>
    <mergeCell ref="D85:D87"/>
    <mergeCell ref="F93:F94"/>
    <mergeCell ref="C70:C71"/>
    <mergeCell ref="D70:D71"/>
    <mergeCell ref="F70:F71"/>
    <mergeCell ref="I70:I71"/>
    <mergeCell ref="C77:C78"/>
    <mergeCell ref="D77:D78"/>
    <mergeCell ref="H77:H78"/>
    <mergeCell ref="F77:F78"/>
    <mergeCell ref="C85:C87"/>
    <mergeCell ref="F85:F87"/>
    <mergeCell ref="I85:I8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94CF-E517-4425-8D93-DA5C15B79F48}">
  <dimension ref="A1:H112"/>
  <sheetViews>
    <sheetView topLeftCell="A109" workbookViewId="0">
      <selection activeCell="I109" sqref="I109"/>
    </sheetView>
  </sheetViews>
  <sheetFormatPr defaultColWidth="8.81640625" defaultRowHeight="13.25" x14ac:dyDescent="0.65"/>
  <cols>
    <col min="1" max="1" width="8.81640625" style="9"/>
    <col min="2" max="2" width="16.6328125" style="9" customWidth="1"/>
    <col min="3" max="3" width="14.81640625" style="9" customWidth="1"/>
    <col min="4" max="4" width="11.08984375" style="9" customWidth="1"/>
    <col min="5" max="5" width="23" style="9" customWidth="1"/>
    <col min="6" max="6" width="11.81640625" style="9" customWidth="1"/>
    <col min="7" max="7" width="13" style="9" customWidth="1"/>
    <col min="8" max="8" width="15.31640625" style="9" customWidth="1"/>
    <col min="9" max="16384" width="8.81640625" style="9"/>
  </cols>
  <sheetData>
    <row r="1" spans="1:8" ht="26.5" x14ac:dyDescent="0.65">
      <c r="A1" s="125" t="s">
        <v>779</v>
      </c>
      <c r="B1" s="126" t="s">
        <v>851</v>
      </c>
      <c r="C1" s="126" t="s">
        <v>780</v>
      </c>
      <c r="D1" s="12" t="s">
        <v>781</v>
      </c>
      <c r="E1" s="12" t="s">
        <v>782</v>
      </c>
      <c r="F1" s="126" t="s">
        <v>783</v>
      </c>
      <c r="G1" s="126" t="s">
        <v>784</v>
      </c>
      <c r="H1" s="12" t="s">
        <v>785</v>
      </c>
    </row>
    <row r="2" spans="1:8" ht="53" x14ac:dyDescent="0.65">
      <c r="A2" s="419" t="s">
        <v>6</v>
      </c>
      <c r="B2" s="138" t="s">
        <v>1724</v>
      </c>
      <c r="C2" s="419" t="s">
        <v>786</v>
      </c>
      <c r="D2" s="419" t="s">
        <v>787</v>
      </c>
      <c r="E2" s="138" t="s">
        <v>788</v>
      </c>
      <c r="F2" s="419" t="s">
        <v>789</v>
      </c>
      <c r="G2" s="419" t="s">
        <v>812</v>
      </c>
      <c r="H2" s="138">
        <v>49.65</v>
      </c>
    </row>
    <row r="3" spans="1:8" ht="39.75" x14ac:dyDescent="0.65">
      <c r="A3" s="419"/>
      <c r="B3" s="138" t="s">
        <v>1723</v>
      </c>
      <c r="C3" s="419"/>
      <c r="D3" s="419"/>
      <c r="E3" s="138" t="s">
        <v>790</v>
      </c>
      <c r="F3" s="419"/>
      <c r="G3" s="419"/>
      <c r="H3" s="138">
        <v>84</v>
      </c>
    </row>
    <row r="4" spans="1:8" ht="66.25" x14ac:dyDescent="0.65">
      <c r="A4" s="419"/>
      <c r="B4" s="138" t="s">
        <v>1722</v>
      </c>
      <c r="C4" s="419"/>
      <c r="D4" s="419"/>
      <c r="E4" s="138" t="s">
        <v>791</v>
      </c>
      <c r="F4" s="419"/>
      <c r="G4" s="419"/>
      <c r="H4" s="138">
        <v>32</v>
      </c>
    </row>
    <row r="5" spans="1:8" ht="66.25" x14ac:dyDescent="0.65">
      <c r="A5" s="419"/>
      <c r="B5" s="138" t="s">
        <v>1722</v>
      </c>
      <c r="C5" s="419"/>
      <c r="D5" s="419"/>
      <c r="E5" s="138" t="s">
        <v>792</v>
      </c>
      <c r="F5" s="419"/>
      <c r="G5" s="419"/>
      <c r="H5" s="138">
        <v>32</v>
      </c>
    </row>
    <row r="6" spans="1:8" ht="92.75" x14ac:dyDescent="0.65">
      <c r="A6" s="419"/>
      <c r="B6" s="138" t="s">
        <v>1721</v>
      </c>
      <c r="C6" s="419"/>
      <c r="D6" s="419"/>
      <c r="E6" s="138" t="s">
        <v>793</v>
      </c>
      <c r="F6" s="419"/>
      <c r="G6" s="419"/>
      <c r="H6" s="138">
        <v>0</v>
      </c>
    </row>
    <row r="7" spans="1:8" ht="66.25" x14ac:dyDescent="0.65">
      <c r="A7" s="419"/>
      <c r="B7" s="138" t="s">
        <v>852</v>
      </c>
      <c r="C7" s="419"/>
      <c r="D7" s="419"/>
      <c r="E7" s="138" t="s">
        <v>794</v>
      </c>
      <c r="F7" s="419"/>
      <c r="G7" s="419"/>
      <c r="H7" s="138">
        <v>0</v>
      </c>
    </row>
    <row r="8" spans="1:8" ht="66.25" x14ac:dyDescent="0.65">
      <c r="A8" s="419"/>
      <c r="B8" s="138" t="s">
        <v>853</v>
      </c>
      <c r="C8" s="419"/>
      <c r="D8" s="419"/>
      <c r="E8" s="138" t="s">
        <v>795</v>
      </c>
      <c r="F8" s="419"/>
      <c r="G8" s="419"/>
      <c r="H8" s="138">
        <v>0</v>
      </c>
    </row>
    <row r="9" spans="1:8" ht="66.25" x14ac:dyDescent="0.65">
      <c r="A9" s="419"/>
      <c r="B9" s="138" t="s">
        <v>854</v>
      </c>
      <c r="C9" s="419"/>
      <c r="D9" s="419"/>
      <c r="E9" s="138" t="s">
        <v>796</v>
      </c>
      <c r="F9" s="419"/>
      <c r="G9" s="419"/>
      <c r="H9" s="138">
        <v>0</v>
      </c>
    </row>
    <row r="10" spans="1:8" ht="53" x14ac:dyDescent="0.65">
      <c r="A10" s="419"/>
      <c r="B10" s="138" t="s">
        <v>855</v>
      </c>
      <c r="C10" s="419"/>
      <c r="D10" s="419"/>
      <c r="E10" s="138" t="s">
        <v>797</v>
      </c>
      <c r="F10" s="419"/>
      <c r="G10" s="419"/>
      <c r="H10" s="138">
        <v>0</v>
      </c>
    </row>
    <row r="11" spans="1:8" ht="53" x14ac:dyDescent="0.65">
      <c r="A11" s="419"/>
      <c r="B11" s="138" t="s">
        <v>856</v>
      </c>
      <c r="C11" s="419"/>
      <c r="D11" s="419"/>
      <c r="E11" s="138" t="s">
        <v>798</v>
      </c>
      <c r="F11" s="419"/>
      <c r="G11" s="419"/>
      <c r="H11" s="138">
        <v>0</v>
      </c>
    </row>
    <row r="12" spans="1:8" ht="53" x14ac:dyDescent="0.65">
      <c r="A12" s="419"/>
      <c r="B12" s="138" t="s">
        <v>856</v>
      </c>
      <c r="C12" s="419"/>
      <c r="D12" s="419"/>
      <c r="E12" s="138" t="s">
        <v>799</v>
      </c>
      <c r="F12" s="419"/>
      <c r="G12" s="419"/>
      <c r="H12" s="138">
        <v>0</v>
      </c>
    </row>
    <row r="13" spans="1:8" ht="39.75" x14ac:dyDescent="0.65">
      <c r="A13" s="419"/>
      <c r="B13" s="138" t="s">
        <v>857</v>
      </c>
      <c r="C13" s="419"/>
      <c r="D13" s="419"/>
      <c r="E13" s="138" t="s">
        <v>800</v>
      </c>
      <c r="F13" s="419"/>
      <c r="G13" s="419"/>
      <c r="H13" s="138">
        <v>0</v>
      </c>
    </row>
    <row r="14" spans="1:8" ht="79.5" x14ac:dyDescent="0.65">
      <c r="A14" s="419"/>
      <c r="B14" s="138" t="s">
        <v>858</v>
      </c>
      <c r="C14" s="419"/>
      <c r="D14" s="419"/>
      <c r="E14" s="138" t="s">
        <v>801</v>
      </c>
      <c r="F14" s="419"/>
      <c r="G14" s="419"/>
      <c r="H14" s="138">
        <v>8.14</v>
      </c>
    </row>
    <row r="15" spans="1:8" ht="79.5" x14ac:dyDescent="0.65">
      <c r="A15" s="419"/>
      <c r="B15" s="138" t="s">
        <v>859</v>
      </c>
      <c r="C15" s="419"/>
      <c r="D15" s="419"/>
      <c r="E15" s="138" t="s">
        <v>802</v>
      </c>
      <c r="F15" s="419"/>
      <c r="G15" s="419"/>
      <c r="H15" s="138">
        <v>52.89</v>
      </c>
    </row>
    <row r="16" spans="1:8" ht="66.25" x14ac:dyDescent="0.65">
      <c r="A16" s="248" t="s">
        <v>8</v>
      </c>
      <c r="B16" s="76" t="s">
        <v>861</v>
      </c>
      <c r="C16" s="257" t="s">
        <v>860</v>
      </c>
      <c r="D16" s="257" t="s">
        <v>803</v>
      </c>
      <c r="E16" s="76" t="s">
        <v>909</v>
      </c>
      <c r="F16" s="381">
        <v>42192</v>
      </c>
      <c r="G16" s="248" t="s">
        <v>890</v>
      </c>
      <c r="H16" s="76">
        <v>62.75</v>
      </c>
    </row>
    <row r="17" spans="1:8" ht="79.5" x14ac:dyDescent="0.65">
      <c r="A17" s="246"/>
      <c r="B17" s="138" t="s">
        <v>1718</v>
      </c>
      <c r="C17" s="257"/>
      <c r="D17" s="257"/>
      <c r="E17" s="138" t="s">
        <v>910</v>
      </c>
      <c r="F17" s="246"/>
      <c r="G17" s="246"/>
      <c r="H17" s="138">
        <v>58.16</v>
      </c>
    </row>
    <row r="18" spans="1:8" ht="66.25" x14ac:dyDescent="0.65">
      <c r="A18" s="246"/>
      <c r="B18" s="138" t="s">
        <v>1720</v>
      </c>
      <c r="C18" s="257"/>
      <c r="D18" s="257"/>
      <c r="E18" s="138" t="s">
        <v>911</v>
      </c>
      <c r="F18" s="246"/>
      <c r="G18" s="246"/>
      <c r="H18" s="76" t="s">
        <v>804</v>
      </c>
    </row>
    <row r="19" spans="1:8" ht="66.25" x14ac:dyDescent="0.65">
      <c r="A19" s="246"/>
      <c r="B19" s="138" t="s">
        <v>1719</v>
      </c>
      <c r="C19" s="257"/>
      <c r="D19" s="257"/>
      <c r="E19" s="138" t="s">
        <v>912</v>
      </c>
      <c r="F19" s="246"/>
      <c r="G19" s="246"/>
      <c r="H19" s="138" t="s">
        <v>805</v>
      </c>
    </row>
    <row r="20" spans="1:8" ht="79.5" x14ac:dyDescent="0.65">
      <c r="A20" s="246"/>
      <c r="B20" s="138" t="s">
        <v>862</v>
      </c>
      <c r="C20" s="257"/>
      <c r="D20" s="257"/>
      <c r="E20" s="76" t="s">
        <v>913</v>
      </c>
      <c r="F20" s="246"/>
      <c r="G20" s="246"/>
      <c r="H20" s="76" t="s">
        <v>806</v>
      </c>
    </row>
    <row r="21" spans="1:8" ht="79.5" x14ac:dyDescent="0.65">
      <c r="A21" s="246"/>
      <c r="B21" s="138" t="s">
        <v>1717</v>
      </c>
      <c r="C21" s="248" t="s">
        <v>830</v>
      </c>
      <c r="D21" s="257"/>
      <c r="E21" s="76" t="s">
        <v>914</v>
      </c>
      <c r="F21" s="246"/>
      <c r="G21" s="246"/>
      <c r="H21" s="138" t="s">
        <v>807</v>
      </c>
    </row>
    <row r="22" spans="1:8" ht="79.5" x14ac:dyDescent="0.65">
      <c r="A22" s="246"/>
      <c r="B22" s="138" t="s">
        <v>1718</v>
      </c>
      <c r="C22" s="249"/>
      <c r="D22" s="257"/>
      <c r="E22" s="76" t="s">
        <v>915</v>
      </c>
      <c r="F22" s="246"/>
      <c r="G22" s="246"/>
      <c r="H22" s="138">
        <v>58.16</v>
      </c>
    </row>
    <row r="23" spans="1:8" ht="66.25" x14ac:dyDescent="0.65">
      <c r="A23" s="246"/>
      <c r="B23" s="138" t="s">
        <v>1715</v>
      </c>
      <c r="C23" s="421" t="s">
        <v>830</v>
      </c>
      <c r="D23" s="257"/>
      <c r="E23" s="76" t="s">
        <v>916</v>
      </c>
      <c r="F23" s="246"/>
      <c r="G23" s="246"/>
      <c r="H23" s="138">
        <v>0</v>
      </c>
    </row>
    <row r="24" spans="1:8" ht="39.75" x14ac:dyDescent="0.65">
      <c r="A24" s="249"/>
      <c r="B24" s="128" t="s">
        <v>1716</v>
      </c>
      <c r="C24" s="249"/>
      <c r="D24" s="76"/>
      <c r="E24" s="76" t="s">
        <v>917</v>
      </c>
      <c r="F24" s="249"/>
      <c r="G24" s="249"/>
      <c r="H24" s="138"/>
    </row>
    <row r="25" spans="1:8" ht="88.5" customHeight="1" x14ac:dyDescent="0.65">
      <c r="A25" s="76" t="s">
        <v>10</v>
      </c>
      <c r="B25" s="138" t="s">
        <v>809</v>
      </c>
      <c r="C25" s="138" t="s">
        <v>786</v>
      </c>
      <c r="D25" s="76" t="s">
        <v>810</v>
      </c>
      <c r="E25" s="76" t="s">
        <v>811</v>
      </c>
      <c r="F25" s="72">
        <v>43150</v>
      </c>
      <c r="G25" s="76" t="s">
        <v>812</v>
      </c>
      <c r="H25" s="138"/>
    </row>
    <row r="26" spans="1:8" ht="56.75" customHeight="1" x14ac:dyDescent="0.65">
      <c r="A26" s="248" t="s">
        <v>12</v>
      </c>
      <c r="B26" s="76" t="s">
        <v>813</v>
      </c>
      <c r="C26" s="419" t="s">
        <v>786</v>
      </c>
      <c r="D26" s="257" t="s">
        <v>814</v>
      </c>
      <c r="E26" s="1" t="s">
        <v>815</v>
      </c>
      <c r="F26" s="420">
        <v>43455</v>
      </c>
      <c r="G26" s="248" t="s">
        <v>812</v>
      </c>
      <c r="H26" s="138" t="s">
        <v>816</v>
      </c>
    </row>
    <row r="27" spans="1:8" ht="57.5" customHeight="1" x14ac:dyDescent="0.65">
      <c r="A27" s="327"/>
      <c r="B27" s="76" t="s">
        <v>813</v>
      </c>
      <c r="C27" s="406"/>
      <c r="D27" s="406"/>
      <c r="E27" s="1" t="s">
        <v>817</v>
      </c>
      <c r="F27" s="406"/>
      <c r="G27" s="327"/>
      <c r="H27" s="1" t="s">
        <v>818</v>
      </c>
    </row>
    <row r="28" spans="1:8" ht="79.5" x14ac:dyDescent="0.65">
      <c r="A28" s="327"/>
      <c r="B28" s="76" t="s">
        <v>819</v>
      </c>
      <c r="C28" s="406"/>
      <c r="D28" s="406"/>
      <c r="E28" s="1" t="s">
        <v>820</v>
      </c>
      <c r="F28" s="406"/>
      <c r="G28" s="327"/>
      <c r="H28" s="1" t="s">
        <v>821</v>
      </c>
    </row>
    <row r="29" spans="1:8" ht="79.5" x14ac:dyDescent="0.65">
      <c r="A29" s="327"/>
      <c r="B29" s="76" t="s">
        <v>822</v>
      </c>
      <c r="C29" s="406"/>
      <c r="D29" s="406"/>
      <c r="E29" s="1" t="s">
        <v>823</v>
      </c>
      <c r="F29" s="406"/>
      <c r="G29" s="327"/>
      <c r="H29" s="1" t="s">
        <v>824</v>
      </c>
    </row>
    <row r="30" spans="1:8" ht="39.75" x14ac:dyDescent="0.65">
      <c r="A30" s="343"/>
      <c r="B30" s="76" t="s">
        <v>825</v>
      </c>
      <c r="C30" s="406"/>
      <c r="D30" s="406"/>
      <c r="E30" s="1" t="s">
        <v>826</v>
      </c>
      <c r="F30" s="406"/>
      <c r="G30" s="343"/>
      <c r="H30" s="1" t="s">
        <v>827</v>
      </c>
    </row>
    <row r="31" spans="1:8" ht="44.25" customHeight="1" x14ac:dyDescent="0.65">
      <c r="A31" s="288" t="s">
        <v>14</v>
      </c>
      <c r="B31" s="81" t="s">
        <v>863</v>
      </c>
      <c r="C31" s="245" t="s">
        <v>786</v>
      </c>
      <c r="D31" s="245" t="s">
        <v>874</v>
      </c>
      <c r="E31" s="81" t="s">
        <v>920</v>
      </c>
      <c r="F31" s="422" t="s">
        <v>828</v>
      </c>
      <c r="G31" s="245" t="s">
        <v>829</v>
      </c>
      <c r="H31" s="87"/>
    </row>
    <row r="32" spans="1:8" ht="39.75" x14ac:dyDescent="0.65">
      <c r="A32" s="246"/>
      <c r="B32" s="81" t="s">
        <v>886</v>
      </c>
      <c r="C32" s="246"/>
      <c r="D32" s="246"/>
      <c r="E32" s="81" t="s">
        <v>918</v>
      </c>
      <c r="F32" s="246"/>
      <c r="G32" s="246"/>
      <c r="H32" s="87"/>
    </row>
    <row r="33" spans="1:8" ht="53" x14ac:dyDescent="0.65">
      <c r="A33" s="249"/>
      <c r="B33" s="81" t="s">
        <v>885</v>
      </c>
      <c r="C33" s="249"/>
      <c r="D33" s="246"/>
      <c r="E33" s="81" t="s">
        <v>919</v>
      </c>
      <c r="F33" s="246"/>
      <c r="G33" s="246"/>
      <c r="H33" s="87"/>
    </row>
    <row r="34" spans="1:8" ht="39.75" x14ac:dyDescent="0.65">
      <c r="A34" s="288" t="s">
        <v>16</v>
      </c>
      <c r="B34" s="114" t="s">
        <v>869</v>
      </c>
      <c r="C34" s="81" t="s">
        <v>786</v>
      </c>
      <c r="D34" s="246"/>
      <c r="E34" s="96" t="s">
        <v>864</v>
      </c>
      <c r="F34" s="246"/>
      <c r="G34" s="246"/>
      <c r="H34" s="87"/>
    </row>
    <row r="35" spans="1:8" ht="39.75" x14ac:dyDescent="0.65">
      <c r="A35" s="246"/>
      <c r="B35" s="12" t="s">
        <v>870</v>
      </c>
      <c r="C35" s="81" t="s">
        <v>786</v>
      </c>
      <c r="D35" s="246"/>
      <c r="E35" s="96" t="s">
        <v>865</v>
      </c>
      <c r="F35" s="246"/>
      <c r="G35" s="246"/>
      <c r="H35" s="87"/>
    </row>
    <row r="36" spans="1:8" ht="66.25" x14ac:dyDescent="0.65">
      <c r="A36" s="246"/>
      <c r="B36" s="114" t="s">
        <v>871</v>
      </c>
      <c r="C36" s="81" t="s">
        <v>786</v>
      </c>
      <c r="D36" s="246"/>
      <c r="E36" s="96" t="s">
        <v>866</v>
      </c>
      <c r="F36" s="246"/>
      <c r="G36" s="246"/>
      <c r="H36" s="87"/>
    </row>
    <row r="37" spans="1:8" ht="66.25" x14ac:dyDescent="0.65">
      <c r="A37" s="246"/>
      <c r="B37" s="114" t="s">
        <v>872</v>
      </c>
      <c r="C37" s="81" t="s">
        <v>786</v>
      </c>
      <c r="D37" s="246"/>
      <c r="E37" s="96" t="s">
        <v>867</v>
      </c>
      <c r="F37" s="246"/>
      <c r="G37" s="246"/>
      <c r="H37" s="87"/>
    </row>
    <row r="38" spans="1:8" ht="66.25" x14ac:dyDescent="0.65">
      <c r="A38" s="249"/>
      <c r="B38" s="114" t="s">
        <v>873</v>
      </c>
      <c r="C38" s="81" t="s">
        <v>786</v>
      </c>
      <c r="D38" s="246"/>
      <c r="E38" s="116" t="s">
        <v>868</v>
      </c>
      <c r="F38" s="246"/>
      <c r="G38" s="246"/>
      <c r="H38" s="87"/>
    </row>
    <row r="39" spans="1:8" ht="66.25" x14ac:dyDescent="0.65">
      <c r="A39" s="288" t="s">
        <v>18</v>
      </c>
      <c r="B39" s="118" t="s">
        <v>882</v>
      </c>
      <c r="C39" s="81" t="s">
        <v>786</v>
      </c>
      <c r="D39" s="246"/>
      <c r="E39" s="81" t="s">
        <v>876</v>
      </c>
      <c r="F39" s="246"/>
      <c r="G39" s="246"/>
      <c r="H39" s="87"/>
    </row>
    <row r="40" spans="1:8" ht="66.25" x14ac:dyDescent="0.65">
      <c r="A40" s="327"/>
      <c r="B40" s="114" t="s">
        <v>883</v>
      </c>
      <c r="C40" s="81" t="s">
        <v>786</v>
      </c>
      <c r="D40" s="246"/>
      <c r="E40" s="81" t="s">
        <v>875</v>
      </c>
      <c r="F40" s="246"/>
      <c r="G40" s="246"/>
      <c r="H40" s="87"/>
    </row>
    <row r="41" spans="1:8" ht="66.25" x14ac:dyDescent="0.65">
      <c r="A41" s="327"/>
      <c r="B41" s="114" t="s">
        <v>1714</v>
      </c>
      <c r="C41" s="81" t="s">
        <v>786</v>
      </c>
      <c r="D41" s="246"/>
      <c r="E41" s="81" t="s">
        <v>877</v>
      </c>
      <c r="F41" s="246"/>
      <c r="G41" s="246"/>
      <c r="H41" s="87"/>
    </row>
    <row r="42" spans="1:8" ht="66.25" x14ac:dyDescent="0.65">
      <c r="A42" s="327"/>
      <c r="B42" s="96" t="s">
        <v>1713</v>
      </c>
      <c r="C42" s="81" t="s">
        <v>786</v>
      </c>
      <c r="D42" s="246"/>
      <c r="E42" s="81" t="s">
        <v>878</v>
      </c>
      <c r="F42" s="246"/>
      <c r="G42" s="246"/>
      <c r="H42" s="87"/>
    </row>
    <row r="43" spans="1:8" ht="66.25" x14ac:dyDescent="0.65">
      <c r="A43" s="327"/>
      <c r="B43" s="114" t="s">
        <v>1712</v>
      </c>
      <c r="C43" s="81" t="s">
        <v>786</v>
      </c>
      <c r="D43" s="246"/>
      <c r="E43" s="81" t="s">
        <v>879</v>
      </c>
      <c r="F43" s="246"/>
      <c r="G43" s="246"/>
      <c r="H43" s="87"/>
    </row>
    <row r="44" spans="1:8" ht="66.25" x14ac:dyDescent="0.65">
      <c r="A44" s="327"/>
      <c r="B44" s="114" t="s">
        <v>1711</v>
      </c>
      <c r="C44" s="81" t="s">
        <v>786</v>
      </c>
      <c r="D44" s="246"/>
      <c r="E44" s="81" t="s">
        <v>880</v>
      </c>
      <c r="F44" s="246"/>
      <c r="G44" s="246"/>
      <c r="H44" s="87"/>
    </row>
    <row r="45" spans="1:8" ht="75" customHeight="1" x14ac:dyDescent="0.65">
      <c r="A45" s="327"/>
      <c r="B45" s="96" t="s">
        <v>1710</v>
      </c>
      <c r="C45" s="81" t="s">
        <v>786</v>
      </c>
      <c r="D45" s="246"/>
      <c r="E45" s="81" t="s">
        <v>881</v>
      </c>
      <c r="F45" s="246"/>
      <c r="G45" s="246"/>
      <c r="H45" s="87"/>
    </row>
    <row r="46" spans="1:8" ht="53" x14ac:dyDescent="0.65">
      <c r="A46" s="343"/>
      <c r="B46" s="81" t="s">
        <v>884</v>
      </c>
      <c r="C46" s="81" t="s">
        <v>786</v>
      </c>
      <c r="D46" s="249"/>
      <c r="E46" s="81"/>
      <c r="F46" s="249"/>
      <c r="G46" s="249"/>
      <c r="H46" s="87"/>
    </row>
    <row r="47" spans="1:8" ht="119.25" x14ac:dyDescent="0.65">
      <c r="A47" s="76" t="s">
        <v>20</v>
      </c>
      <c r="B47" s="76" t="s">
        <v>808</v>
      </c>
      <c r="C47" s="76" t="s">
        <v>830</v>
      </c>
      <c r="D47" s="76" t="s">
        <v>803</v>
      </c>
      <c r="E47" s="76" t="s">
        <v>917</v>
      </c>
      <c r="F47" s="72">
        <v>42192</v>
      </c>
      <c r="G47" s="76" t="s">
        <v>889</v>
      </c>
      <c r="H47" s="80"/>
    </row>
    <row r="48" spans="1:8" ht="39.75" x14ac:dyDescent="0.65">
      <c r="A48" s="388" t="s">
        <v>22</v>
      </c>
      <c r="B48" s="76" t="s">
        <v>840</v>
      </c>
      <c r="C48" s="248" t="s">
        <v>786</v>
      </c>
      <c r="D48" s="248" t="s">
        <v>841</v>
      </c>
      <c r="E48" s="76" t="s">
        <v>888</v>
      </c>
      <c r="F48" s="423">
        <v>36745</v>
      </c>
      <c r="G48" s="291" t="s">
        <v>842</v>
      </c>
      <c r="H48" s="87"/>
    </row>
    <row r="49" spans="1:8" ht="53" x14ac:dyDescent="0.65">
      <c r="A49" s="327"/>
      <c r="B49" s="76" t="s">
        <v>843</v>
      </c>
      <c r="C49" s="246"/>
      <c r="D49" s="246"/>
      <c r="E49" s="1" t="s">
        <v>1348</v>
      </c>
      <c r="F49" s="424"/>
      <c r="G49" s="280"/>
      <c r="H49" s="87"/>
    </row>
    <row r="50" spans="1:8" ht="53" x14ac:dyDescent="0.65">
      <c r="A50" s="327"/>
      <c r="B50" s="76" t="s">
        <v>844</v>
      </c>
      <c r="C50" s="246"/>
      <c r="D50" s="246"/>
      <c r="E50" s="1" t="s">
        <v>1349</v>
      </c>
      <c r="F50" s="424"/>
      <c r="G50" s="280"/>
      <c r="H50" s="87"/>
    </row>
    <row r="51" spans="1:8" ht="39.75" x14ac:dyDescent="0.65">
      <c r="A51" s="327"/>
      <c r="B51" s="76" t="s">
        <v>845</v>
      </c>
      <c r="C51" s="246"/>
      <c r="D51" s="246"/>
      <c r="E51" s="1" t="s">
        <v>1350</v>
      </c>
      <c r="F51" s="424"/>
      <c r="G51" s="280"/>
      <c r="H51" s="87"/>
    </row>
    <row r="52" spans="1:8" ht="39.75" x14ac:dyDescent="0.65">
      <c r="A52" s="327"/>
      <c r="B52" s="76" t="s">
        <v>846</v>
      </c>
      <c r="C52" s="246"/>
      <c r="D52" s="246"/>
      <c r="E52" s="76" t="s">
        <v>887</v>
      </c>
      <c r="F52" s="424"/>
      <c r="G52" s="280"/>
      <c r="H52" s="87"/>
    </row>
    <row r="53" spans="1:8" ht="53" x14ac:dyDescent="0.65">
      <c r="A53" s="327"/>
      <c r="B53" s="76" t="s">
        <v>847</v>
      </c>
      <c r="C53" s="246"/>
      <c r="D53" s="246"/>
      <c r="E53" s="1" t="s">
        <v>848</v>
      </c>
      <c r="F53" s="424"/>
      <c r="G53" s="280"/>
      <c r="H53" s="87"/>
    </row>
    <row r="54" spans="1:8" ht="53" x14ac:dyDescent="0.65">
      <c r="A54" s="343"/>
      <c r="B54" s="76" t="s">
        <v>849</v>
      </c>
      <c r="C54" s="249"/>
      <c r="D54" s="249"/>
      <c r="E54" s="76" t="s">
        <v>850</v>
      </c>
      <c r="F54" s="425"/>
      <c r="G54" s="281"/>
      <c r="H54" s="87"/>
    </row>
    <row r="55" spans="1:8" ht="66.25" x14ac:dyDescent="0.65">
      <c r="A55" s="406" t="s">
        <v>23</v>
      </c>
      <c r="B55" s="114" t="s">
        <v>1152</v>
      </c>
      <c r="C55" s="257" t="s">
        <v>786</v>
      </c>
      <c r="D55" s="258" t="s">
        <v>1173</v>
      </c>
      <c r="E55" s="1" t="s">
        <v>1151</v>
      </c>
      <c r="F55" s="417">
        <v>44386</v>
      </c>
      <c r="G55" s="257" t="s">
        <v>1189</v>
      </c>
      <c r="H55" s="87"/>
    </row>
    <row r="56" spans="1:8" ht="79.5" x14ac:dyDescent="0.65">
      <c r="A56" s="406"/>
      <c r="B56" s="76" t="s">
        <v>1155</v>
      </c>
      <c r="C56" s="257"/>
      <c r="D56" s="290"/>
      <c r="E56" s="76" t="s">
        <v>1153</v>
      </c>
      <c r="F56" s="267"/>
      <c r="G56" s="257"/>
      <c r="H56" s="87"/>
    </row>
    <row r="57" spans="1:8" ht="79.5" x14ac:dyDescent="0.65">
      <c r="A57" s="406"/>
      <c r="B57" s="96" t="s">
        <v>1156</v>
      </c>
      <c r="C57" s="257"/>
      <c r="D57" s="290"/>
      <c r="E57" s="1" t="s">
        <v>1154</v>
      </c>
      <c r="F57" s="267"/>
      <c r="G57" s="257"/>
      <c r="H57" s="87"/>
    </row>
    <row r="58" spans="1:8" ht="66.25" x14ac:dyDescent="0.65">
      <c r="A58" s="406"/>
      <c r="B58" s="96" t="s">
        <v>1157</v>
      </c>
      <c r="C58" s="257"/>
      <c r="D58" s="290"/>
      <c r="E58" s="76" t="s">
        <v>1158</v>
      </c>
      <c r="F58" s="267"/>
      <c r="G58" s="257"/>
      <c r="H58" s="87"/>
    </row>
    <row r="59" spans="1:8" ht="66.25" x14ac:dyDescent="0.65">
      <c r="A59" s="267"/>
      <c r="B59" s="96" t="s">
        <v>1174</v>
      </c>
      <c r="C59" s="418"/>
      <c r="D59" s="268"/>
      <c r="E59" s="1" t="s">
        <v>1175</v>
      </c>
      <c r="F59" s="267"/>
      <c r="G59" s="267"/>
      <c r="H59" s="87">
        <v>71.42</v>
      </c>
    </row>
    <row r="60" spans="1:8" ht="79.5" x14ac:dyDescent="0.65">
      <c r="A60" s="267"/>
      <c r="B60" s="96" t="s">
        <v>1177</v>
      </c>
      <c r="C60" s="418"/>
      <c r="D60" s="268"/>
      <c r="E60" s="76" t="s">
        <v>1176</v>
      </c>
      <c r="F60" s="267"/>
      <c r="G60" s="267"/>
      <c r="H60" s="87"/>
    </row>
    <row r="61" spans="1:8" ht="106" x14ac:dyDescent="0.65">
      <c r="A61" s="267"/>
      <c r="B61" s="96" t="s">
        <v>1191</v>
      </c>
      <c r="C61" s="418"/>
      <c r="D61" s="268"/>
      <c r="E61" s="1" t="s">
        <v>1180</v>
      </c>
      <c r="F61" s="267"/>
      <c r="G61" s="267"/>
      <c r="H61" s="87"/>
    </row>
    <row r="62" spans="1:8" ht="106" x14ac:dyDescent="0.65">
      <c r="A62" s="267"/>
      <c r="B62" s="96" t="s">
        <v>1179</v>
      </c>
      <c r="C62" s="418"/>
      <c r="D62" s="268"/>
      <c r="E62" s="1" t="s">
        <v>1178</v>
      </c>
      <c r="F62" s="267"/>
      <c r="G62" s="267"/>
      <c r="H62" s="87"/>
    </row>
    <row r="63" spans="1:8" ht="119.25" x14ac:dyDescent="0.65">
      <c r="A63" s="267"/>
      <c r="B63" s="96" t="s">
        <v>1182</v>
      </c>
      <c r="C63" s="418"/>
      <c r="D63" s="268"/>
      <c r="E63" s="1" t="s">
        <v>1181</v>
      </c>
      <c r="F63" s="267"/>
      <c r="G63" s="267"/>
      <c r="H63" s="87"/>
    </row>
    <row r="64" spans="1:8" ht="79.5" x14ac:dyDescent="0.65">
      <c r="A64" s="267"/>
      <c r="B64" s="96" t="s">
        <v>1188</v>
      </c>
      <c r="C64" s="418"/>
      <c r="D64" s="268"/>
      <c r="E64" s="1" t="s">
        <v>1183</v>
      </c>
      <c r="F64" s="267"/>
      <c r="G64" s="267"/>
      <c r="H64" s="87"/>
    </row>
    <row r="65" spans="1:8" ht="92.75" x14ac:dyDescent="0.65">
      <c r="A65" s="267"/>
      <c r="B65" s="96" t="s">
        <v>1187</v>
      </c>
      <c r="C65" s="418"/>
      <c r="D65" s="268"/>
      <c r="E65" s="1" t="s">
        <v>1184</v>
      </c>
      <c r="F65" s="267"/>
      <c r="G65" s="267"/>
      <c r="H65" s="87"/>
    </row>
    <row r="66" spans="1:8" ht="39.75" x14ac:dyDescent="0.65">
      <c r="A66" s="267"/>
      <c r="B66" s="96" t="s">
        <v>1185</v>
      </c>
      <c r="C66" s="418"/>
      <c r="D66" s="268"/>
      <c r="E66" s="1" t="s">
        <v>1186</v>
      </c>
      <c r="F66" s="267"/>
      <c r="G66" s="267"/>
      <c r="H66" s="87"/>
    </row>
    <row r="67" spans="1:8" ht="53" x14ac:dyDescent="0.65">
      <c r="A67" s="267"/>
      <c r="B67" s="96" t="s">
        <v>1190</v>
      </c>
      <c r="C67" s="418"/>
      <c r="D67" s="269"/>
      <c r="E67" s="1" t="s">
        <v>1141</v>
      </c>
      <c r="F67" s="267"/>
      <c r="G67" s="267"/>
      <c r="H67" s="106" t="s">
        <v>1143</v>
      </c>
    </row>
    <row r="68" spans="1:8" ht="79.5" x14ac:dyDescent="0.65">
      <c r="A68" s="149" t="s">
        <v>25</v>
      </c>
      <c r="B68" s="96" t="s">
        <v>1325</v>
      </c>
      <c r="C68" s="258" t="s">
        <v>786</v>
      </c>
      <c r="D68" s="248" t="s">
        <v>1347</v>
      </c>
      <c r="E68" s="1" t="s">
        <v>831</v>
      </c>
      <c r="F68" s="381">
        <v>44818</v>
      </c>
      <c r="G68" s="381">
        <v>52123</v>
      </c>
      <c r="H68" s="1"/>
    </row>
    <row r="69" spans="1:8" ht="79.5" x14ac:dyDescent="0.65">
      <c r="A69" s="106" t="s">
        <v>27</v>
      </c>
      <c r="B69" s="96" t="s">
        <v>1326</v>
      </c>
      <c r="C69" s="259"/>
      <c r="D69" s="252"/>
      <c r="E69" s="1" t="s">
        <v>1297</v>
      </c>
      <c r="F69" s="252"/>
      <c r="G69" s="252"/>
      <c r="H69" s="1"/>
    </row>
    <row r="70" spans="1:8" ht="79.5" x14ac:dyDescent="0.65">
      <c r="A70" s="106" t="s">
        <v>29</v>
      </c>
      <c r="B70" s="96" t="s">
        <v>1326</v>
      </c>
      <c r="C70" s="259"/>
      <c r="D70" s="252"/>
      <c r="E70" s="1" t="s">
        <v>1298</v>
      </c>
      <c r="F70" s="252"/>
      <c r="G70" s="252"/>
      <c r="H70" s="1"/>
    </row>
    <row r="71" spans="1:8" ht="79.5" x14ac:dyDescent="0.65">
      <c r="A71" s="106" t="s">
        <v>30</v>
      </c>
      <c r="B71" s="96" t="s">
        <v>1327</v>
      </c>
      <c r="C71" s="259"/>
      <c r="D71" s="252"/>
      <c r="E71" s="1" t="s">
        <v>1299</v>
      </c>
      <c r="F71" s="252"/>
      <c r="G71" s="252"/>
      <c r="H71" s="1"/>
    </row>
    <row r="72" spans="1:8" ht="79.5" x14ac:dyDescent="0.65">
      <c r="A72" s="106" t="s">
        <v>32</v>
      </c>
      <c r="B72" s="96" t="s">
        <v>1328</v>
      </c>
      <c r="C72" s="259"/>
      <c r="D72" s="252"/>
      <c r="E72" s="1" t="s">
        <v>1300</v>
      </c>
      <c r="F72" s="252"/>
      <c r="G72" s="252"/>
      <c r="H72" s="1"/>
    </row>
    <row r="73" spans="1:8" ht="79.5" x14ac:dyDescent="0.65">
      <c r="A73" s="106" t="s">
        <v>34</v>
      </c>
      <c r="B73" s="96" t="s">
        <v>1329</v>
      </c>
      <c r="C73" s="259"/>
      <c r="D73" s="252"/>
      <c r="E73" s="1" t="s">
        <v>1301</v>
      </c>
      <c r="F73" s="252"/>
      <c r="G73" s="252"/>
      <c r="H73" s="1"/>
    </row>
    <row r="74" spans="1:8" ht="79.5" x14ac:dyDescent="0.65">
      <c r="A74" s="106" t="s">
        <v>36</v>
      </c>
      <c r="B74" s="96" t="s">
        <v>1326</v>
      </c>
      <c r="C74" s="259"/>
      <c r="D74" s="252"/>
      <c r="E74" s="1" t="s">
        <v>1302</v>
      </c>
      <c r="F74" s="252"/>
      <c r="G74" s="252"/>
      <c r="H74" s="1"/>
    </row>
    <row r="75" spans="1:8" ht="79.5" x14ac:dyDescent="0.65">
      <c r="A75" s="106" t="s">
        <v>38</v>
      </c>
      <c r="B75" s="96" t="s">
        <v>1326</v>
      </c>
      <c r="C75" s="259"/>
      <c r="D75" s="252"/>
      <c r="E75" s="1" t="s">
        <v>1303</v>
      </c>
      <c r="F75" s="252"/>
      <c r="G75" s="252"/>
      <c r="H75" s="1"/>
    </row>
    <row r="76" spans="1:8" ht="66.25" x14ac:dyDescent="0.65">
      <c r="A76" s="106" t="s">
        <v>211</v>
      </c>
      <c r="B76" s="96" t="s">
        <v>1330</v>
      </c>
      <c r="C76" s="259"/>
      <c r="D76" s="252"/>
      <c r="E76" s="1" t="s">
        <v>1304</v>
      </c>
      <c r="F76" s="252"/>
      <c r="G76" s="252"/>
      <c r="H76" s="1"/>
    </row>
    <row r="77" spans="1:8" ht="92.75" x14ac:dyDescent="0.65">
      <c r="A77" s="106" t="s">
        <v>213</v>
      </c>
      <c r="B77" s="96" t="s">
        <v>1331</v>
      </c>
      <c r="C77" s="259"/>
      <c r="D77" s="252"/>
      <c r="E77" s="1" t="s">
        <v>1305</v>
      </c>
      <c r="F77" s="252"/>
      <c r="G77" s="252"/>
      <c r="H77" s="1"/>
    </row>
    <row r="78" spans="1:8" ht="92.75" x14ac:dyDescent="0.65">
      <c r="A78" s="106" t="s">
        <v>215</v>
      </c>
      <c r="B78" s="96" t="s">
        <v>1332</v>
      </c>
      <c r="C78" s="259"/>
      <c r="D78" s="252"/>
      <c r="E78" s="1" t="s">
        <v>1306</v>
      </c>
      <c r="F78" s="252"/>
      <c r="G78" s="252"/>
      <c r="H78" s="1"/>
    </row>
    <row r="79" spans="1:8" ht="92.75" x14ac:dyDescent="0.65">
      <c r="A79" s="106" t="s">
        <v>218</v>
      </c>
      <c r="B79" s="96" t="s">
        <v>1332</v>
      </c>
      <c r="C79" s="259"/>
      <c r="D79" s="252"/>
      <c r="E79" s="1" t="s">
        <v>1307</v>
      </c>
      <c r="F79" s="252"/>
      <c r="G79" s="252"/>
      <c r="H79" s="1"/>
    </row>
    <row r="80" spans="1:8" ht="92.75" x14ac:dyDescent="0.65">
      <c r="A80" s="106" t="s">
        <v>220</v>
      </c>
      <c r="B80" s="96" t="s">
        <v>1332</v>
      </c>
      <c r="C80" s="259"/>
      <c r="D80" s="252"/>
      <c r="E80" s="1" t="s">
        <v>1308</v>
      </c>
      <c r="F80" s="252"/>
      <c r="G80" s="252"/>
      <c r="H80" s="1"/>
    </row>
    <row r="81" spans="1:8" ht="66.25" x14ac:dyDescent="0.65">
      <c r="A81" s="106" t="s">
        <v>222</v>
      </c>
      <c r="B81" s="96" t="s">
        <v>1333</v>
      </c>
      <c r="C81" s="259"/>
      <c r="D81" s="252"/>
      <c r="E81" s="1" t="s">
        <v>1309</v>
      </c>
      <c r="F81" s="252"/>
      <c r="G81" s="252"/>
      <c r="H81" s="1"/>
    </row>
    <row r="82" spans="1:8" ht="66.25" x14ac:dyDescent="0.65">
      <c r="A82" s="106" t="s">
        <v>225</v>
      </c>
      <c r="B82" s="96" t="s">
        <v>1333</v>
      </c>
      <c r="C82" s="259"/>
      <c r="D82" s="252"/>
      <c r="E82" s="1" t="s">
        <v>1310</v>
      </c>
      <c r="F82" s="252"/>
      <c r="G82" s="252"/>
      <c r="H82" s="1"/>
    </row>
    <row r="83" spans="1:8" ht="79.5" x14ac:dyDescent="0.65">
      <c r="A83" s="106" t="s">
        <v>227</v>
      </c>
      <c r="B83" s="96" t="s">
        <v>1334</v>
      </c>
      <c r="C83" s="259"/>
      <c r="D83" s="252"/>
      <c r="E83" s="1" t="s">
        <v>1311</v>
      </c>
      <c r="F83" s="252"/>
      <c r="G83" s="252"/>
      <c r="H83" s="1"/>
    </row>
    <row r="84" spans="1:8" ht="79.5" x14ac:dyDescent="0.65">
      <c r="A84" s="106" t="s">
        <v>229</v>
      </c>
      <c r="B84" s="96" t="s">
        <v>1335</v>
      </c>
      <c r="C84" s="259"/>
      <c r="D84" s="252"/>
      <c r="E84" s="1" t="s">
        <v>1312</v>
      </c>
      <c r="F84" s="252"/>
      <c r="G84" s="252"/>
      <c r="H84" s="1"/>
    </row>
    <row r="85" spans="1:8" ht="79.5" x14ac:dyDescent="0.65">
      <c r="A85" s="106" t="s">
        <v>1351</v>
      </c>
      <c r="B85" s="96" t="s">
        <v>1336</v>
      </c>
      <c r="C85" s="259"/>
      <c r="D85" s="252"/>
      <c r="E85" s="1" t="s">
        <v>1313</v>
      </c>
      <c r="F85" s="252"/>
      <c r="G85" s="252"/>
      <c r="H85" s="1"/>
    </row>
    <row r="86" spans="1:8" ht="92.75" x14ac:dyDescent="0.65">
      <c r="A86" s="106" t="s">
        <v>1352</v>
      </c>
      <c r="B86" s="96" t="s">
        <v>1337</v>
      </c>
      <c r="C86" s="259"/>
      <c r="D86" s="252"/>
      <c r="E86" s="1" t="s">
        <v>1314</v>
      </c>
      <c r="F86" s="252"/>
      <c r="G86" s="252"/>
      <c r="H86" s="1"/>
    </row>
    <row r="87" spans="1:8" ht="92.75" x14ac:dyDescent="0.65">
      <c r="A87" s="106" t="s">
        <v>1353</v>
      </c>
      <c r="B87" s="96" t="s">
        <v>1315</v>
      </c>
      <c r="C87" s="259"/>
      <c r="D87" s="252"/>
      <c r="E87" s="1" t="s">
        <v>1316</v>
      </c>
      <c r="F87" s="252"/>
      <c r="G87" s="252"/>
      <c r="H87" s="1"/>
    </row>
    <row r="88" spans="1:8" ht="106" x14ac:dyDescent="0.65">
      <c r="A88" s="106" t="s">
        <v>1354</v>
      </c>
      <c r="B88" s="96" t="s">
        <v>1338</v>
      </c>
      <c r="C88" s="259"/>
      <c r="D88" s="252"/>
      <c r="E88" s="1" t="s">
        <v>1317</v>
      </c>
      <c r="F88" s="252"/>
      <c r="G88" s="252"/>
      <c r="H88" s="1"/>
    </row>
    <row r="89" spans="1:8" ht="106" x14ac:dyDescent="0.65">
      <c r="A89" s="106" t="s">
        <v>1355</v>
      </c>
      <c r="B89" s="96" t="s">
        <v>1339</v>
      </c>
      <c r="C89" s="259"/>
      <c r="D89" s="252"/>
      <c r="E89" s="1" t="s">
        <v>1318</v>
      </c>
      <c r="F89" s="252"/>
      <c r="G89" s="252"/>
      <c r="H89" s="1"/>
    </row>
    <row r="90" spans="1:8" ht="66.25" x14ac:dyDescent="0.65">
      <c r="A90" s="106" t="s">
        <v>1356</v>
      </c>
      <c r="B90" s="96" t="s">
        <v>1465</v>
      </c>
      <c r="C90" s="259"/>
      <c r="D90" s="252"/>
      <c r="E90" s="1" t="s">
        <v>1319</v>
      </c>
      <c r="F90" s="252"/>
      <c r="G90" s="252"/>
      <c r="H90" s="1"/>
    </row>
    <row r="91" spans="1:8" ht="66.25" x14ac:dyDescent="0.65">
      <c r="A91" s="106" t="s">
        <v>1357</v>
      </c>
      <c r="B91" s="96" t="s">
        <v>1466</v>
      </c>
      <c r="C91" s="259"/>
      <c r="D91" s="252"/>
      <c r="E91" s="1" t="s">
        <v>837</v>
      </c>
      <c r="F91" s="252"/>
      <c r="G91" s="252"/>
      <c r="H91" s="1"/>
    </row>
    <row r="92" spans="1:8" ht="119.25" x14ac:dyDescent="0.65">
      <c r="A92" s="106" t="s">
        <v>1358</v>
      </c>
      <c r="B92" s="96" t="s">
        <v>1340</v>
      </c>
      <c r="C92" s="259"/>
      <c r="D92" s="252"/>
      <c r="E92" s="1" t="s">
        <v>1320</v>
      </c>
      <c r="F92" s="252"/>
      <c r="G92" s="252"/>
      <c r="H92" s="1">
        <v>34.04</v>
      </c>
    </row>
    <row r="93" spans="1:8" ht="66.25" x14ac:dyDescent="0.65">
      <c r="A93" s="106" t="s">
        <v>1359</v>
      </c>
      <c r="B93" s="96" t="s">
        <v>1341</v>
      </c>
      <c r="C93" s="259"/>
      <c r="D93" s="252"/>
      <c r="E93" s="1" t="s">
        <v>832</v>
      </c>
      <c r="F93" s="252"/>
      <c r="G93" s="252"/>
      <c r="H93" s="1"/>
    </row>
    <row r="94" spans="1:8" ht="66.25" x14ac:dyDescent="0.65">
      <c r="A94" s="106" t="s">
        <v>1360</v>
      </c>
      <c r="B94" s="96" t="s">
        <v>1321</v>
      </c>
      <c r="C94" s="259"/>
      <c r="D94" s="252"/>
      <c r="E94" s="1" t="s">
        <v>834</v>
      </c>
      <c r="F94" s="252"/>
      <c r="G94" s="252"/>
      <c r="H94" s="1"/>
    </row>
    <row r="95" spans="1:8" ht="66.25" x14ac:dyDescent="0.65">
      <c r="A95" s="106" t="s">
        <v>1361</v>
      </c>
      <c r="B95" s="96" t="s">
        <v>1322</v>
      </c>
      <c r="C95" s="259"/>
      <c r="D95" s="252"/>
      <c r="E95" s="1" t="s">
        <v>833</v>
      </c>
      <c r="F95" s="252"/>
      <c r="G95" s="252"/>
      <c r="H95" s="1"/>
    </row>
    <row r="96" spans="1:8" ht="66.25" x14ac:dyDescent="0.65">
      <c r="A96" s="106" t="s">
        <v>1362</v>
      </c>
      <c r="B96" s="96" t="s">
        <v>1342</v>
      </c>
      <c r="C96" s="259"/>
      <c r="D96" s="252"/>
      <c r="E96" s="1" t="s">
        <v>835</v>
      </c>
      <c r="F96" s="252"/>
      <c r="G96" s="252"/>
      <c r="H96" s="1"/>
    </row>
    <row r="97" spans="1:8" ht="66.25" x14ac:dyDescent="0.65">
      <c r="A97" s="106" t="s">
        <v>1363</v>
      </c>
      <c r="B97" s="96" t="s">
        <v>1342</v>
      </c>
      <c r="C97" s="259"/>
      <c r="D97" s="252"/>
      <c r="E97" s="1" t="s">
        <v>836</v>
      </c>
      <c r="F97" s="252"/>
      <c r="G97" s="252"/>
      <c r="H97" s="1"/>
    </row>
    <row r="98" spans="1:8" ht="66.25" x14ac:dyDescent="0.65">
      <c r="A98" s="106" t="s">
        <v>1364</v>
      </c>
      <c r="B98" s="96" t="s">
        <v>1343</v>
      </c>
      <c r="C98" s="259"/>
      <c r="D98" s="252"/>
      <c r="E98" s="1" t="s">
        <v>838</v>
      </c>
      <c r="F98" s="252"/>
      <c r="G98" s="252"/>
      <c r="H98" s="1"/>
    </row>
    <row r="99" spans="1:8" ht="66.25" x14ac:dyDescent="0.65">
      <c r="A99" s="106" t="s">
        <v>1365</v>
      </c>
      <c r="B99" s="96" t="s">
        <v>1344</v>
      </c>
      <c r="C99" s="259"/>
      <c r="D99" s="252"/>
      <c r="E99" s="1" t="s">
        <v>839</v>
      </c>
      <c r="F99" s="252"/>
      <c r="G99" s="252"/>
      <c r="H99" s="1"/>
    </row>
    <row r="100" spans="1:8" ht="66.25" x14ac:dyDescent="0.65">
      <c r="A100" s="106" t="s">
        <v>1366</v>
      </c>
      <c r="B100" s="96" t="s">
        <v>1345</v>
      </c>
      <c r="C100" s="259"/>
      <c r="D100" s="252"/>
      <c r="E100" s="1" t="s">
        <v>1323</v>
      </c>
      <c r="F100" s="252"/>
      <c r="G100" s="252"/>
      <c r="H100" s="1"/>
    </row>
    <row r="101" spans="1:8" ht="53" x14ac:dyDescent="0.65">
      <c r="A101" s="106" t="s">
        <v>1367</v>
      </c>
      <c r="B101" s="96" t="s">
        <v>1346</v>
      </c>
      <c r="C101" s="260"/>
      <c r="D101" s="247"/>
      <c r="E101" s="1" t="s">
        <v>1324</v>
      </c>
      <c r="F101" s="247"/>
      <c r="G101" s="247"/>
      <c r="H101" s="1"/>
    </row>
    <row r="102" spans="1:8" ht="79.5" x14ac:dyDescent="0.65">
      <c r="A102" s="106" t="s">
        <v>1472</v>
      </c>
      <c r="B102" s="76" t="s">
        <v>1475</v>
      </c>
      <c r="C102" s="76" t="s">
        <v>786</v>
      </c>
      <c r="D102" s="1" t="s">
        <v>1473</v>
      </c>
      <c r="E102" s="1" t="s">
        <v>1474</v>
      </c>
      <c r="F102" s="127">
        <v>44960</v>
      </c>
      <c r="G102" s="1" t="s">
        <v>1476</v>
      </c>
      <c r="H102" s="1"/>
    </row>
    <row r="103" spans="1:8" ht="92.75" x14ac:dyDescent="0.65">
      <c r="A103" s="106" t="s">
        <v>1523</v>
      </c>
      <c r="B103" s="96" t="s">
        <v>1524</v>
      </c>
      <c r="C103" s="76" t="s">
        <v>786</v>
      </c>
      <c r="D103" s="106" t="s">
        <v>1525</v>
      </c>
      <c r="E103" s="106" t="s">
        <v>1526</v>
      </c>
      <c r="F103" s="127">
        <v>45028</v>
      </c>
      <c r="G103" s="106" t="s">
        <v>1476</v>
      </c>
      <c r="H103" s="106"/>
    </row>
    <row r="104" spans="1:8" ht="106" x14ac:dyDescent="0.65">
      <c r="A104" s="1" t="s">
        <v>1699</v>
      </c>
      <c r="B104" s="96" t="s">
        <v>1701</v>
      </c>
      <c r="C104" s="257" t="s">
        <v>786</v>
      </c>
      <c r="D104" s="266" t="s">
        <v>1703</v>
      </c>
      <c r="E104" s="106" t="s">
        <v>1700</v>
      </c>
      <c r="F104" s="417">
        <v>45205</v>
      </c>
      <c r="G104" s="266" t="s">
        <v>1476</v>
      </c>
      <c r="H104" s="87"/>
    </row>
    <row r="105" spans="1:8" ht="66.25" x14ac:dyDescent="0.65">
      <c r="A105" s="1" t="s">
        <v>1702</v>
      </c>
      <c r="B105" s="96" t="s">
        <v>1705</v>
      </c>
      <c r="C105" s="416"/>
      <c r="D105" s="416"/>
      <c r="E105" s="106" t="s">
        <v>1704</v>
      </c>
      <c r="F105" s="399"/>
      <c r="G105" s="399"/>
      <c r="H105" s="87"/>
    </row>
    <row r="106" spans="1:8" ht="79.5" x14ac:dyDescent="0.65">
      <c r="A106" s="1" t="s">
        <v>1706</v>
      </c>
      <c r="B106" s="96" t="s">
        <v>1725</v>
      </c>
      <c r="C106" s="416"/>
      <c r="D106" s="416"/>
      <c r="E106" s="106" t="s">
        <v>1707</v>
      </c>
      <c r="F106" s="399"/>
      <c r="G106" s="399"/>
      <c r="H106" s="87"/>
    </row>
    <row r="107" spans="1:8" ht="66.25" x14ac:dyDescent="0.65">
      <c r="A107" s="1" t="s">
        <v>1709</v>
      </c>
      <c r="B107" s="96" t="s">
        <v>1726</v>
      </c>
      <c r="C107" s="416"/>
      <c r="D107" s="416"/>
      <c r="E107" s="106" t="s">
        <v>1708</v>
      </c>
      <c r="F107" s="399"/>
      <c r="G107" s="399"/>
      <c r="H107" s="87"/>
    </row>
    <row r="108" spans="1:8" ht="66.25" x14ac:dyDescent="0.65">
      <c r="A108" s="1" t="s">
        <v>1794</v>
      </c>
      <c r="B108" s="76" t="s">
        <v>1795</v>
      </c>
      <c r="C108" s="76" t="s">
        <v>786</v>
      </c>
      <c r="D108" s="1" t="s">
        <v>1796</v>
      </c>
      <c r="E108" s="1" t="s">
        <v>1797</v>
      </c>
      <c r="F108" s="127">
        <v>45320</v>
      </c>
      <c r="G108" s="127">
        <v>52625</v>
      </c>
      <c r="H108" s="1">
        <v>388.82</v>
      </c>
    </row>
    <row r="109" spans="1:8" ht="79.5" x14ac:dyDescent="0.65">
      <c r="A109" s="257" t="s">
        <v>2039</v>
      </c>
      <c r="B109" s="96" t="s">
        <v>3133</v>
      </c>
      <c r="C109" s="248" t="s">
        <v>786</v>
      </c>
      <c r="D109" s="248" t="s">
        <v>3134</v>
      </c>
      <c r="E109" s="1" t="s">
        <v>3135</v>
      </c>
      <c r="F109" s="381">
        <v>45484</v>
      </c>
      <c r="G109" s="400">
        <v>52789</v>
      </c>
      <c r="H109" s="1" t="s">
        <v>3139</v>
      </c>
    </row>
    <row r="110" spans="1:8" ht="79.5" x14ac:dyDescent="0.65">
      <c r="A110" s="254"/>
      <c r="B110" s="96" t="s">
        <v>3133</v>
      </c>
      <c r="C110" s="252"/>
      <c r="D110" s="252"/>
      <c r="E110" s="1" t="s">
        <v>3136</v>
      </c>
      <c r="F110" s="252"/>
      <c r="G110" s="393"/>
      <c r="H110" s="1" t="s">
        <v>3140</v>
      </c>
    </row>
    <row r="111" spans="1:8" ht="79.5" x14ac:dyDescent="0.65">
      <c r="A111" s="254"/>
      <c r="B111" s="96" t="s">
        <v>3133</v>
      </c>
      <c r="C111" s="252"/>
      <c r="D111" s="252"/>
      <c r="E111" s="1" t="s">
        <v>3137</v>
      </c>
      <c r="F111" s="252"/>
      <c r="G111" s="393"/>
      <c r="H111" s="1" t="s">
        <v>3141</v>
      </c>
    </row>
    <row r="112" spans="1:8" ht="79.5" x14ac:dyDescent="0.65">
      <c r="A112" s="254"/>
      <c r="B112" s="96" t="s">
        <v>3133</v>
      </c>
      <c r="C112" s="247"/>
      <c r="D112" s="247"/>
      <c r="E112" s="1" t="s">
        <v>3138</v>
      </c>
      <c r="F112" s="247"/>
      <c r="G112" s="389"/>
      <c r="H112" s="1" t="s">
        <v>3142</v>
      </c>
    </row>
  </sheetData>
  <mergeCells count="47">
    <mergeCell ref="F31:F46"/>
    <mergeCell ref="G31:G46"/>
    <mergeCell ref="A48:A54"/>
    <mergeCell ref="D48:D54"/>
    <mergeCell ref="F48:F54"/>
    <mergeCell ref="G48:G54"/>
    <mergeCell ref="C31:C33"/>
    <mergeCell ref="D31:D46"/>
    <mergeCell ref="A31:A33"/>
    <mergeCell ref="A34:A38"/>
    <mergeCell ref="A39:A46"/>
    <mergeCell ref="C48:C54"/>
    <mergeCell ref="F2:F15"/>
    <mergeCell ref="G2:G15"/>
    <mergeCell ref="F26:F30"/>
    <mergeCell ref="G26:G30"/>
    <mergeCell ref="A16:A24"/>
    <mergeCell ref="C16:C20"/>
    <mergeCell ref="D16:D23"/>
    <mergeCell ref="F16:F24"/>
    <mergeCell ref="G16:G24"/>
    <mergeCell ref="C21:C22"/>
    <mergeCell ref="C23:C24"/>
    <mergeCell ref="A26:A30"/>
    <mergeCell ref="C26:C30"/>
    <mergeCell ref="D26:D30"/>
    <mergeCell ref="A55:A67"/>
    <mergeCell ref="D55:D67"/>
    <mergeCell ref="A2:A15"/>
    <mergeCell ref="C2:C15"/>
    <mergeCell ref="D2:D15"/>
    <mergeCell ref="C68:C101"/>
    <mergeCell ref="D68:D101"/>
    <mergeCell ref="F68:F101"/>
    <mergeCell ref="G68:G101"/>
    <mergeCell ref="C55:C67"/>
    <mergeCell ref="F55:F67"/>
    <mergeCell ref="G55:G67"/>
    <mergeCell ref="F109:F112"/>
    <mergeCell ref="G109:G112"/>
    <mergeCell ref="A109:A112"/>
    <mergeCell ref="C104:C107"/>
    <mergeCell ref="D104:D107"/>
    <mergeCell ref="F104:F107"/>
    <mergeCell ref="G104:G107"/>
    <mergeCell ref="C109:C112"/>
    <mergeCell ref="D109:D1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C959E-5917-4D8E-9636-63781C016AC2}">
  <dimension ref="A1:H459"/>
  <sheetViews>
    <sheetView topLeftCell="A455" workbookViewId="0">
      <selection activeCell="K458" sqref="K458"/>
    </sheetView>
  </sheetViews>
  <sheetFormatPr defaultRowHeight="14.75" x14ac:dyDescent="0.75"/>
  <cols>
    <col min="2" max="2" width="17.54296875" customWidth="1"/>
    <col min="3" max="3" width="20.90625" customWidth="1"/>
    <col min="5" max="5" width="20.453125" customWidth="1"/>
    <col min="6" max="6" width="12.26953125" customWidth="1"/>
    <col min="7" max="7" width="16.7265625" customWidth="1"/>
    <col min="8" max="8" width="16.26953125" customWidth="1"/>
  </cols>
  <sheetData>
    <row r="1" spans="1:8" ht="31" x14ac:dyDescent="0.75">
      <c r="A1" s="173" t="s">
        <v>1819</v>
      </c>
      <c r="B1" s="174" t="s">
        <v>1820</v>
      </c>
      <c r="C1" s="175" t="s">
        <v>1821</v>
      </c>
      <c r="D1" s="175" t="s">
        <v>1822</v>
      </c>
      <c r="E1" s="175" t="s">
        <v>1823</v>
      </c>
      <c r="F1" s="176" t="s">
        <v>1824</v>
      </c>
      <c r="G1" s="176" t="s">
        <v>1825</v>
      </c>
      <c r="H1" s="176" t="s">
        <v>1826</v>
      </c>
    </row>
    <row r="2" spans="1:8" ht="15.75" x14ac:dyDescent="0.75">
      <c r="A2" s="433" t="s">
        <v>1827</v>
      </c>
      <c r="B2" s="434"/>
      <c r="C2" s="434"/>
      <c r="D2" s="434"/>
      <c r="E2" s="434"/>
      <c r="F2" s="435"/>
      <c r="G2" s="177">
        <v>44592</v>
      </c>
      <c r="H2" s="171"/>
    </row>
    <row r="3" spans="1:8" ht="47.25" x14ac:dyDescent="0.75">
      <c r="A3" s="178" t="s">
        <v>6</v>
      </c>
      <c r="B3" s="179" t="s">
        <v>1828</v>
      </c>
      <c r="C3" s="180" t="s">
        <v>1829</v>
      </c>
      <c r="D3" s="178">
        <v>0.64800000000000002</v>
      </c>
      <c r="E3" s="178" t="s">
        <v>1830</v>
      </c>
      <c r="F3" s="181">
        <v>871512.97</v>
      </c>
      <c r="G3" s="181">
        <v>250559.7</v>
      </c>
      <c r="H3" s="436" t="s">
        <v>1831</v>
      </c>
    </row>
    <row r="4" spans="1:8" ht="47.25" x14ac:dyDescent="0.75">
      <c r="A4" s="178" t="s">
        <v>8</v>
      </c>
      <c r="B4" s="179" t="s">
        <v>1832</v>
      </c>
      <c r="C4" s="180" t="s">
        <v>1833</v>
      </c>
      <c r="D4" s="178">
        <v>0.4</v>
      </c>
      <c r="E4" s="178" t="s">
        <v>1834</v>
      </c>
      <c r="F4" s="181">
        <v>145885.66</v>
      </c>
      <c r="G4" s="181">
        <v>0</v>
      </c>
      <c r="H4" s="437"/>
    </row>
    <row r="5" spans="1:8" ht="47.25" x14ac:dyDescent="0.75">
      <c r="A5" s="178" t="s">
        <v>10</v>
      </c>
      <c r="B5" s="179" t="s">
        <v>1835</v>
      </c>
      <c r="C5" s="180" t="s">
        <v>1836</v>
      </c>
      <c r="D5" s="178">
        <v>0.21049999999999999</v>
      </c>
      <c r="E5" s="178" t="s">
        <v>1837</v>
      </c>
      <c r="F5" s="181">
        <v>54098.7</v>
      </c>
      <c r="G5" s="181">
        <v>0</v>
      </c>
      <c r="H5" s="437"/>
    </row>
    <row r="6" spans="1:8" ht="47.25" x14ac:dyDescent="0.75">
      <c r="A6" s="178" t="s">
        <v>12</v>
      </c>
      <c r="B6" s="179" t="s">
        <v>1838</v>
      </c>
      <c r="C6" s="180" t="s">
        <v>1839</v>
      </c>
      <c r="D6" s="182">
        <v>0.88900000000000001</v>
      </c>
      <c r="E6" s="178" t="s">
        <v>1840</v>
      </c>
      <c r="F6" s="178">
        <v>352781.26</v>
      </c>
      <c r="G6" s="178">
        <v>283871.61</v>
      </c>
      <c r="H6" s="437"/>
    </row>
    <row r="7" spans="1:8" ht="47.25" x14ac:dyDescent="0.75">
      <c r="A7" s="178" t="s">
        <v>14</v>
      </c>
      <c r="B7" s="179" t="s">
        <v>1835</v>
      </c>
      <c r="C7" s="180" t="s">
        <v>1841</v>
      </c>
      <c r="D7" s="178">
        <v>0.33805000000000002</v>
      </c>
      <c r="E7" s="178" t="s">
        <v>1842</v>
      </c>
      <c r="F7" s="178">
        <v>323044.55</v>
      </c>
      <c r="G7" s="178">
        <v>92875.38</v>
      </c>
      <c r="H7" s="437"/>
    </row>
    <row r="8" spans="1:8" ht="47.25" x14ac:dyDescent="0.75">
      <c r="A8" s="178" t="s">
        <v>16</v>
      </c>
      <c r="B8" s="179" t="s">
        <v>1835</v>
      </c>
      <c r="C8" s="180" t="s">
        <v>1843</v>
      </c>
      <c r="D8" s="183">
        <v>0.25929999999999997</v>
      </c>
      <c r="E8" s="178" t="s">
        <v>1844</v>
      </c>
      <c r="F8" s="178">
        <v>3963.45</v>
      </c>
      <c r="G8" s="178">
        <v>1419.86</v>
      </c>
      <c r="H8" s="437"/>
    </row>
    <row r="9" spans="1:8" ht="47.25" x14ac:dyDescent="0.75">
      <c r="A9" s="178" t="s">
        <v>18</v>
      </c>
      <c r="B9" s="179" t="s">
        <v>1835</v>
      </c>
      <c r="C9" s="180" t="s">
        <v>1845</v>
      </c>
      <c r="D9" s="184">
        <v>0.247</v>
      </c>
      <c r="E9" s="178" t="s">
        <v>1846</v>
      </c>
      <c r="F9" s="181">
        <v>92872.45</v>
      </c>
      <c r="G9" s="181">
        <v>0</v>
      </c>
      <c r="H9" s="437"/>
    </row>
    <row r="10" spans="1:8" ht="47.25" x14ac:dyDescent="0.75">
      <c r="A10" s="178" t="s">
        <v>20</v>
      </c>
      <c r="B10" s="179" t="s">
        <v>1847</v>
      </c>
      <c r="C10" s="180" t="s">
        <v>1848</v>
      </c>
      <c r="D10" s="183">
        <v>0.63700000000000001</v>
      </c>
      <c r="E10" s="178" t="s">
        <v>1849</v>
      </c>
      <c r="F10" s="181">
        <v>16700</v>
      </c>
      <c r="G10" s="181">
        <v>13359.92</v>
      </c>
      <c r="H10" s="437"/>
    </row>
    <row r="11" spans="1:8" ht="47.25" x14ac:dyDescent="0.75">
      <c r="A11" s="185" t="s">
        <v>22</v>
      </c>
      <c r="B11" s="186" t="s">
        <v>1850</v>
      </c>
      <c r="C11" s="187" t="s">
        <v>1851</v>
      </c>
      <c r="D11" s="182">
        <v>0.755</v>
      </c>
      <c r="E11" s="185" t="s">
        <v>1852</v>
      </c>
      <c r="F11" s="188">
        <v>360866.54</v>
      </c>
      <c r="G11" s="188">
        <v>76818.69</v>
      </c>
      <c r="H11" s="438"/>
    </row>
    <row r="12" spans="1:8" ht="15.75" x14ac:dyDescent="0.75">
      <c r="A12" s="431" t="s">
        <v>1853</v>
      </c>
      <c r="B12" s="432"/>
      <c r="C12" s="432"/>
      <c r="D12" s="187">
        <f>SUM(D3:D11)</f>
        <v>4.3838499999999998</v>
      </c>
      <c r="E12" s="189"/>
      <c r="F12" s="190">
        <f>SUM(F3:F11)</f>
        <v>2221725.58</v>
      </c>
      <c r="G12" s="190">
        <f>SUM(G3:G11)</f>
        <v>718905.16000000015</v>
      </c>
      <c r="H12" s="171"/>
    </row>
    <row r="13" spans="1:8" ht="15.75" x14ac:dyDescent="0.75">
      <c r="A13" s="439" t="s">
        <v>1854</v>
      </c>
      <c r="B13" s="399"/>
      <c r="C13" s="399"/>
      <c r="D13" s="399"/>
      <c r="E13" s="399"/>
      <c r="F13" s="399"/>
      <c r="G13" s="191">
        <v>44651</v>
      </c>
      <c r="H13" s="171"/>
    </row>
    <row r="14" spans="1:8" ht="47.25" x14ac:dyDescent="0.75">
      <c r="A14" s="185" t="s">
        <v>6</v>
      </c>
      <c r="B14" s="186" t="s">
        <v>1855</v>
      </c>
      <c r="C14" s="187" t="s">
        <v>1856</v>
      </c>
      <c r="D14" s="182">
        <v>2.762</v>
      </c>
      <c r="E14" s="185" t="s">
        <v>1857</v>
      </c>
      <c r="F14" s="188">
        <v>72600</v>
      </c>
      <c r="G14" s="188">
        <v>58080.12</v>
      </c>
      <c r="H14" s="436" t="s">
        <v>1831</v>
      </c>
    </row>
    <row r="15" spans="1:8" ht="31.5" x14ac:dyDescent="0.75">
      <c r="A15" s="185" t="s">
        <v>8</v>
      </c>
      <c r="B15" s="186" t="s">
        <v>1858</v>
      </c>
      <c r="C15" s="187" t="s">
        <v>1859</v>
      </c>
      <c r="D15" s="183">
        <v>7.984</v>
      </c>
      <c r="E15" s="185" t="s">
        <v>1860</v>
      </c>
      <c r="F15" s="188">
        <v>1763496.29</v>
      </c>
      <c r="G15" s="188">
        <v>6295.76</v>
      </c>
      <c r="H15" s="437"/>
    </row>
    <row r="16" spans="1:8" ht="15.75" x14ac:dyDescent="0.75">
      <c r="A16" s="426" t="s">
        <v>10</v>
      </c>
      <c r="B16" s="427" t="s">
        <v>1861</v>
      </c>
      <c r="C16" s="428" t="s">
        <v>1862</v>
      </c>
      <c r="D16" s="440">
        <v>7.625</v>
      </c>
      <c r="E16" s="426" t="s">
        <v>1863</v>
      </c>
      <c r="F16" s="188">
        <v>230000</v>
      </c>
      <c r="G16" s="188">
        <v>155888.76</v>
      </c>
      <c r="H16" s="437"/>
    </row>
    <row r="17" spans="1:8" ht="15.75" x14ac:dyDescent="0.75">
      <c r="A17" s="426"/>
      <c r="B17" s="427"/>
      <c r="C17" s="428"/>
      <c r="D17" s="441"/>
      <c r="E17" s="426"/>
      <c r="F17" s="188">
        <v>60000</v>
      </c>
      <c r="G17" s="188">
        <v>45500</v>
      </c>
      <c r="H17" s="437"/>
    </row>
    <row r="18" spans="1:8" ht="47.25" x14ac:dyDescent="0.75">
      <c r="A18" s="185" t="s">
        <v>12</v>
      </c>
      <c r="B18" s="186" t="s">
        <v>1864</v>
      </c>
      <c r="C18" s="187" t="s">
        <v>1865</v>
      </c>
      <c r="D18" s="182">
        <v>3.524</v>
      </c>
      <c r="E18" s="185" t="s">
        <v>1866</v>
      </c>
      <c r="F18" s="188">
        <v>92600</v>
      </c>
      <c r="G18" s="188">
        <v>74080.160000000003</v>
      </c>
      <c r="H18" s="437"/>
    </row>
    <row r="19" spans="1:8" ht="31.5" x14ac:dyDescent="0.75">
      <c r="A19" s="185" t="s">
        <v>14</v>
      </c>
      <c r="B19" s="186" t="s">
        <v>1867</v>
      </c>
      <c r="C19" s="187" t="s">
        <v>1868</v>
      </c>
      <c r="D19" s="184">
        <v>2.8170000000000002</v>
      </c>
      <c r="E19" s="185" t="s">
        <v>1869</v>
      </c>
      <c r="F19" s="188">
        <v>357101.48</v>
      </c>
      <c r="G19" s="188">
        <v>55517.25</v>
      </c>
      <c r="H19" s="437"/>
    </row>
    <row r="20" spans="1:8" ht="47.25" x14ac:dyDescent="0.75">
      <c r="A20" s="185" t="s">
        <v>16</v>
      </c>
      <c r="B20" s="186" t="s">
        <v>1870</v>
      </c>
      <c r="C20" s="187" t="s">
        <v>1871</v>
      </c>
      <c r="D20" s="183">
        <v>2.395</v>
      </c>
      <c r="E20" s="185" t="s">
        <v>1872</v>
      </c>
      <c r="F20" s="188">
        <v>237487.25</v>
      </c>
      <c r="G20" s="188">
        <v>30395.82</v>
      </c>
      <c r="H20" s="437"/>
    </row>
    <row r="21" spans="1:8" ht="31.5" x14ac:dyDescent="0.75">
      <c r="A21" s="185" t="s">
        <v>18</v>
      </c>
      <c r="B21" s="186" t="s">
        <v>1873</v>
      </c>
      <c r="C21" s="187" t="s">
        <v>1874</v>
      </c>
      <c r="D21" s="183">
        <v>2.4390000000000001</v>
      </c>
      <c r="E21" s="185" t="s">
        <v>1875</v>
      </c>
      <c r="F21" s="188">
        <v>78700</v>
      </c>
      <c r="G21" s="188">
        <v>53341.24</v>
      </c>
      <c r="H21" s="437"/>
    </row>
    <row r="22" spans="1:8" ht="47.25" x14ac:dyDescent="0.75">
      <c r="A22" s="185" t="s">
        <v>20</v>
      </c>
      <c r="B22" s="186" t="s">
        <v>1876</v>
      </c>
      <c r="C22" s="187" t="s">
        <v>1877</v>
      </c>
      <c r="D22" s="183">
        <v>1.0009999999999999</v>
      </c>
      <c r="E22" s="185" t="s">
        <v>1878</v>
      </c>
      <c r="F22" s="188">
        <v>26300</v>
      </c>
      <c r="G22" s="188">
        <v>21040.04</v>
      </c>
      <c r="H22" s="437"/>
    </row>
    <row r="23" spans="1:8" ht="31.5" x14ac:dyDescent="0.75">
      <c r="A23" s="185" t="s">
        <v>22</v>
      </c>
      <c r="B23" s="186" t="s">
        <v>1879</v>
      </c>
      <c r="C23" s="187" t="s">
        <v>1874</v>
      </c>
      <c r="D23" s="183">
        <v>4.6820000000000004</v>
      </c>
      <c r="E23" s="185" t="s">
        <v>1880</v>
      </c>
      <c r="F23" s="188">
        <v>532702.31000000006</v>
      </c>
      <c r="G23" s="188">
        <v>20812.03</v>
      </c>
      <c r="H23" s="437"/>
    </row>
    <row r="24" spans="1:8" ht="47.25" x14ac:dyDescent="0.75">
      <c r="A24" s="185" t="s">
        <v>23</v>
      </c>
      <c r="B24" s="186" t="s">
        <v>1881</v>
      </c>
      <c r="C24" s="187" t="s">
        <v>1874</v>
      </c>
      <c r="D24" s="183">
        <v>2.6160000000000001</v>
      </c>
      <c r="E24" s="185" t="s">
        <v>1882</v>
      </c>
      <c r="F24" s="188">
        <v>475000</v>
      </c>
      <c r="G24" s="188">
        <v>300783.87</v>
      </c>
      <c r="H24" s="437"/>
    </row>
    <row r="25" spans="1:8" ht="63" x14ac:dyDescent="0.75">
      <c r="A25" s="185" t="s">
        <v>25</v>
      </c>
      <c r="B25" s="186" t="s">
        <v>1883</v>
      </c>
      <c r="C25" s="187" t="s">
        <v>1884</v>
      </c>
      <c r="D25" s="183">
        <v>2.4060000000000001</v>
      </c>
      <c r="E25" s="185" t="s">
        <v>1885</v>
      </c>
      <c r="F25" s="188">
        <v>1078465.02</v>
      </c>
      <c r="G25" s="188">
        <v>321597.90000000002</v>
      </c>
      <c r="H25" s="437"/>
    </row>
    <row r="26" spans="1:8" ht="47.25" x14ac:dyDescent="0.75">
      <c r="A26" s="185" t="s">
        <v>27</v>
      </c>
      <c r="B26" s="186" t="s">
        <v>1886</v>
      </c>
      <c r="C26" s="187" t="s">
        <v>1887</v>
      </c>
      <c r="D26" s="183">
        <v>1.9059999999999999</v>
      </c>
      <c r="E26" s="185" t="s">
        <v>1888</v>
      </c>
      <c r="F26" s="188">
        <v>395937.52</v>
      </c>
      <c r="G26" s="188">
        <v>297482.8</v>
      </c>
      <c r="H26" s="437"/>
    </row>
    <row r="27" spans="1:8" ht="47.25" x14ac:dyDescent="0.75">
      <c r="A27" s="185" t="s">
        <v>29</v>
      </c>
      <c r="B27" s="186" t="s">
        <v>1886</v>
      </c>
      <c r="C27" s="187" t="s">
        <v>1889</v>
      </c>
      <c r="D27" s="183">
        <v>0.56599999999999995</v>
      </c>
      <c r="E27" s="185" t="s">
        <v>1890</v>
      </c>
      <c r="F27" s="188">
        <v>116639.26</v>
      </c>
      <c r="G27" s="188">
        <v>73635.520000000004</v>
      </c>
      <c r="H27" s="437"/>
    </row>
    <row r="28" spans="1:8" ht="47.25" x14ac:dyDescent="0.75">
      <c r="A28" s="185" t="s">
        <v>30</v>
      </c>
      <c r="B28" s="186" t="s">
        <v>1891</v>
      </c>
      <c r="C28" s="187" t="s">
        <v>1892</v>
      </c>
      <c r="D28" s="183">
        <v>0.75</v>
      </c>
      <c r="E28" s="185" t="s">
        <v>1893</v>
      </c>
      <c r="F28" s="188">
        <v>94659.41</v>
      </c>
      <c r="G28" s="188">
        <v>11950.97</v>
      </c>
      <c r="H28" s="437"/>
    </row>
    <row r="29" spans="1:8" ht="47.25" x14ac:dyDescent="0.75">
      <c r="A29" s="185" t="s">
        <v>32</v>
      </c>
      <c r="B29" s="186" t="s">
        <v>1894</v>
      </c>
      <c r="C29" s="187" t="s">
        <v>1895</v>
      </c>
      <c r="D29" s="183">
        <v>0.19800000000000001</v>
      </c>
      <c r="E29" s="185" t="s">
        <v>1896</v>
      </c>
      <c r="F29" s="188">
        <v>84500</v>
      </c>
      <c r="G29" s="188">
        <v>64079.360000000001</v>
      </c>
      <c r="H29" s="437"/>
    </row>
    <row r="30" spans="1:8" ht="47.25" x14ac:dyDescent="0.75">
      <c r="A30" s="185" t="s">
        <v>34</v>
      </c>
      <c r="B30" s="186" t="s">
        <v>1847</v>
      </c>
      <c r="C30" s="187" t="s">
        <v>1897</v>
      </c>
      <c r="D30" s="183">
        <v>0.46</v>
      </c>
      <c r="E30" s="185" t="s">
        <v>1898</v>
      </c>
      <c r="F30" s="188">
        <v>11800</v>
      </c>
      <c r="G30" s="188">
        <v>8653.1200000000008</v>
      </c>
      <c r="H30" s="437"/>
    </row>
    <row r="31" spans="1:8" ht="47.25" x14ac:dyDescent="0.75">
      <c r="A31" s="185" t="s">
        <v>36</v>
      </c>
      <c r="B31" s="186" t="s">
        <v>1899</v>
      </c>
      <c r="C31" s="187" t="s">
        <v>1900</v>
      </c>
      <c r="D31" s="183">
        <v>0.39300000000000002</v>
      </c>
      <c r="E31" s="185" t="s">
        <v>1901</v>
      </c>
      <c r="F31" s="188">
        <v>156000</v>
      </c>
      <c r="G31" s="188">
        <v>119600</v>
      </c>
      <c r="H31" s="437"/>
    </row>
    <row r="32" spans="1:8" ht="47.25" x14ac:dyDescent="0.75">
      <c r="A32" s="185" t="s">
        <v>38</v>
      </c>
      <c r="B32" s="186" t="s">
        <v>1902</v>
      </c>
      <c r="C32" s="187" t="s">
        <v>1903</v>
      </c>
      <c r="D32" s="183">
        <v>1.506</v>
      </c>
      <c r="E32" s="185" t="s">
        <v>1904</v>
      </c>
      <c r="F32" s="188">
        <v>412622.18</v>
      </c>
      <c r="G32" s="188">
        <v>335311.45</v>
      </c>
      <c r="H32" s="437"/>
    </row>
    <row r="33" spans="1:8" ht="47.25" x14ac:dyDescent="0.75">
      <c r="A33" s="185" t="s">
        <v>211</v>
      </c>
      <c r="B33" s="186" t="s">
        <v>1905</v>
      </c>
      <c r="C33" s="187" t="s">
        <v>1906</v>
      </c>
      <c r="D33" s="183">
        <v>0.63300000000000001</v>
      </c>
      <c r="E33" s="185" t="s">
        <v>1907</v>
      </c>
      <c r="F33" s="188">
        <v>446000</v>
      </c>
      <c r="G33" s="188">
        <v>196735.73</v>
      </c>
      <c r="H33" s="437"/>
    </row>
    <row r="34" spans="1:8" ht="47.25" x14ac:dyDescent="0.75">
      <c r="A34" s="185" t="s">
        <v>213</v>
      </c>
      <c r="B34" s="186" t="s">
        <v>1835</v>
      </c>
      <c r="C34" s="187" t="s">
        <v>1908</v>
      </c>
      <c r="D34" s="183">
        <v>0.148392</v>
      </c>
      <c r="E34" s="185" t="s">
        <v>1909</v>
      </c>
      <c r="F34" s="188">
        <v>713580.19</v>
      </c>
      <c r="G34" s="188">
        <v>132992.48000000001</v>
      </c>
      <c r="H34" s="437"/>
    </row>
    <row r="35" spans="1:8" ht="47.25" x14ac:dyDescent="0.75">
      <c r="A35" s="185" t="s">
        <v>215</v>
      </c>
      <c r="B35" s="186" t="s">
        <v>1835</v>
      </c>
      <c r="C35" s="187" t="s">
        <v>1910</v>
      </c>
      <c r="D35" s="183">
        <v>0.44800000000000001</v>
      </c>
      <c r="E35" s="185" t="s">
        <v>1911</v>
      </c>
      <c r="F35" s="188">
        <v>222652.05</v>
      </c>
      <c r="G35" s="188">
        <v>64012.68</v>
      </c>
      <c r="H35" s="437"/>
    </row>
    <row r="36" spans="1:8" ht="47.25" x14ac:dyDescent="0.75">
      <c r="A36" s="185" t="s">
        <v>218</v>
      </c>
      <c r="B36" s="186" t="s">
        <v>1835</v>
      </c>
      <c r="C36" s="187" t="s">
        <v>1912</v>
      </c>
      <c r="D36" s="182">
        <v>0.41710000000000003</v>
      </c>
      <c r="E36" s="185" t="s">
        <v>1913</v>
      </c>
      <c r="F36" s="188">
        <v>153829.35999999999</v>
      </c>
      <c r="G36" s="188">
        <v>43257.62</v>
      </c>
      <c r="H36" s="437"/>
    </row>
    <row r="37" spans="1:8" ht="15.75" x14ac:dyDescent="0.75">
      <c r="A37" s="426" t="s">
        <v>220</v>
      </c>
      <c r="B37" s="427" t="s">
        <v>1914</v>
      </c>
      <c r="C37" s="428" t="s">
        <v>1915</v>
      </c>
      <c r="D37" s="429">
        <v>1.0589999999999999</v>
      </c>
      <c r="E37" s="426" t="s">
        <v>1916</v>
      </c>
      <c r="F37" s="188">
        <v>243000</v>
      </c>
      <c r="G37" s="188">
        <v>189337.5</v>
      </c>
      <c r="H37" s="437"/>
    </row>
    <row r="38" spans="1:8" ht="15.75" x14ac:dyDescent="0.75">
      <c r="A38" s="426"/>
      <c r="B38" s="427"/>
      <c r="C38" s="428"/>
      <c r="D38" s="430"/>
      <c r="E38" s="426"/>
      <c r="F38" s="188">
        <v>5000</v>
      </c>
      <c r="G38" s="188">
        <v>3527.66</v>
      </c>
      <c r="H38" s="437"/>
    </row>
    <row r="39" spans="1:8" ht="47.25" x14ac:dyDescent="0.75">
      <c r="A39" s="185" t="s">
        <v>222</v>
      </c>
      <c r="B39" s="186" t="s">
        <v>1835</v>
      </c>
      <c r="C39" s="187" t="s">
        <v>1917</v>
      </c>
      <c r="D39" s="182">
        <v>0.217</v>
      </c>
      <c r="E39" s="185" t="s">
        <v>1918</v>
      </c>
      <c r="F39" s="188">
        <v>82592.97</v>
      </c>
      <c r="G39" s="188">
        <v>23577.31</v>
      </c>
      <c r="H39" s="437"/>
    </row>
    <row r="40" spans="1:8" ht="47.25" x14ac:dyDescent="0.75">
      <c r="A40" s="185" t="s">
        <v>225</v>
      </c>
      <c r="B40" s="186" t="s">
        <v>1835</v>
      </c>
      <c r="C40" s="187" t="s">
        <v>1919</v>
      </c>
      <c r="D40" s="185">
        <v>0.13700000000000001</v>
      </c>
      <c r="E40" s="185" t="s">
        <v>1920</v>
      </c>
      <c r="F40" s="188">
        <v>14401.93</v>
      </c>
      <c r="G40" s="188">
        <v>2640.33</v>
      </c>
      <c r="H40" s="438"/>
    </row>
    <row r="41" spans="1:8" ht="15.75" x14ac:dyDescent="0.75">
      <c r="A41" s="431" t="s">
        <v>40</v>
      </c>
      <c r="B41" s="432"/>
      <c r="C41" s="432"/>
      <c r="D41" s="192">
        <f>SUM(D14:D40)</f>
        <v>49.089492000000007</v>
      </c>
      <c r="E41" s="193"/>
      <c r="F41" s="190">
        <f>SUM(F14:F40)</f>
        <v>8157667.2199999979</v>
      </c>
      <c r="G41" s="190">
        <f>SUM(G14:G40)</f>
        <v>2710127.4800000009</v>
      </c>
      <c r="H41" s="171"/>
    </row>
    <row r="42" spans="1:8" ht="15.75" x14ac:dyDescent="0.75">
      <c r="A42" s="442" t="s">
        <v>41</v>
      </c>
      <c r="B42" s="443"/>
      <c r="C42" s="443"/>
      <c r="D42" s="443"/>
      <c r="E42" s="443"/>
      <c r="F42" s="444"/>
      <c r="G42" s="194">
        <v>43708</v>
      </c>
      <c r="H42" s="171"/>
    </row>
    <row r="43" spans="1:8" ht="47.25" x14ac:dyDescent="0.75">
      <c r="A43" s="195" t="s">
        <v>227</v>
      </c>
      <c r="B43" s="186" t="s">
        <v>1835</v>
      </c>
      <c r="C43" s="187" t="s">
        <v>1887</v>
      </c>
      <c r="D43" s="185">
        <v>1.6</v>
      </c>
      <c r="E43" s="185" t="s">
        <v>1888</v>
      </c>
      <c r="F43" s="188">
        <v>135542.17000000001</v>
      </c>
      <c r="G43" s="188">
        <v>19571.04</v>
      </c>
      <c r="H43" s="436" t="s">
        <v>1921</v>
      </c>
    </row>
    <row r="44" spans="1:8" ht="47.25" x14ac:dyDescent="0.75">
      <c r="A44" s="195" t="s">
        <v>229</v>
      </c>
      <c r="B44" s="186" t="s">
        <v>1835</v>
      </c>
      <c r="C44" s="187" t="s">
        <v>1889</v>
      </c>
      <c r="D44" s="185">
        <v>0.56599999999999995</v>
      </c>
      <c r="E44" s="185" t="s">
        <v>1890</v>
      </c>
      <c r="F44" s="188">
        <v>42574.14</v>
      </c>
      <c r="G44" s="188">
        <v>6539.79</v>
      </c>
      <c r="H44" s="438"/>
    </row>
    <row r="45" spans="1:8" ht="15.75" x14ac:dyDescent="0.75">
      <c r="A45" s="431" t="s">
        <v>40</v>
      </c>
      <c r="B45" s="432"/>
      <c r="C45" s="432"/>
      <c r="D45" s="187">
        <f>SUM(D43:D44)</f>
        <v>2.1659999999999999</v>
      </c>
      <c r="E45" s="196"/>
      <c r="F45" s="197">
        <f>SUM(F43:F44)</f>
        <v>178116.31</v>
      </c>
      <c r="G45" s="190">
        <f>SUM(G43:G44)</f>
        <v>26110.83</v>
      </c>
      <c r="H45" s="171"/>
    </row>
    <row r="46" spans="1:8" ht="15.75" x14ac:dyDescent="0.75">
      <c r="A46" s="442" t="s">
        <v>46</v>
      </c>
      <c r="B46" s="445"/>
      <c r="C46" s="445"/>
      <c r="D46" s="445"/>
      <c r="E46" s="445"/>
      <c r="F46" s="445"/>
      <c r="G46" s="194">
        <v>44651</v>
      </c>
      <c r="H46" s="171"/>
    </row>
    <row r="47" spans="1:8" ht="47.25" x14ac:dyDescent="0.75">
      <c r="A47" s="185">
        <v>1</v>
      </c>
      <c r="B47" s="186" t="s">
        <v>1922</v>
      </c>
      <c r="C47" s="187" t="s">
        <v>1868</v>
      </c>
      <c r="D47" s="182">
        <v>2.262</v>
      </c>
      <c r="E47" s="185" t="s">
        <v>1923</v>
      </c>
      <c r="F47" s="188">
        <v>159291.01</v>
      </c>
      <c r="G47" s="188">
        <v>0</v>
      </c>
      <c r="H47" s="436" t="s">
        <v>1831</v>
      </c>
    </row>
    <row r="48" spans="1:8" ht="78.75" x14ac:dyDescent="0.75">
      <c r="A48" s="185" t="s">
        <v>8</v>
      </c>
      <c r="B48" s="198" t="s">
        <v>1924</v>
      </c>
      <c r="C48" s="187" t="s">
        <v>1925</v>
      </c>
      <c r="D48" s="183">
        <v>1.1259999999999999</v>
      </c>
      <c r="E48" s="185" t="s">
        <v>1926</v>
      </c>
      <c r="F48" s="188">
        <v>79355.89</v>
      </c>
      <c r="G48" s="188">
        <v>0</v>
      </c>
      <c r="H48" s="437"/>
    </row>
    <row r="49" spans="1:8" ht="47.25" x14ac:dyDescent="0.75">
      <c r="A49" s="185" t="s">
        <v>10</v>
      </c>
      <c r="B49" s="186" t="s">
        <v>1886</v>
      </c>
      <c r="C49" s="187" t="s">
        <v>1927</v>
      </c>
      <c r="D49" s="183">
        <v>0.42499999999999999</v>
      </c>
      <c r="E49" s="185" t="s">
        <v>1928</v>
      </c>
      <c r="F49" s="188">
        <v>201575.53</v>
      </c>
      <c r="G49" s="188">
        <v>0</v>
      </c>
      <c r="H49" s="437"/>
    </row>
    <row r="50" spans="1:8" ht="47.25" x14ac:dyDescent="0.75">
      <c r="A50" s="185" t="s">
        <v>12</v>
      </c>
      <c r="B50" s="199" t="s">
        <v>1929</v>
      </c>
      <c r="C50" s="187" t="s">
        <v>1930</v>
      </c>
      <c r="D50" s="183">
        <v>1.0509999999999999</v>
      </c>
      <c r="E50" s="185" t="s">
        <v>1931</v>
      </c>
      <c r="F50" s="188">
        <v>172613.53</v>
      </c>
      <c r="G50" s="188">
        <v>0</v>
      </c>
      <c r="H50" s="437"/>
    </row>
    <row r="51" spans="1:8" ht="47.25" x14ac:dyDescent="0.75">
      <c r="A51" s="185" t="s">
        <v>14</v>
      </c>
      <c r="B51" s="198" t="s">
        <v>1932</v>
      </c>
      <c r="C51" s="187" t="s">
        <v>1933</v>
      </c>
      <c r="D51" s="182">
        <v>1.621</v>
      </c>
      <c r="E51" s="185" t="s">
        <v>1934</v>
      </c>
      <c r="F51" s="188">
        <v>164452.98000000001</v>
      </c>
      <c r="G51" s="188">
        <v>17794.75</v>
      </c>
      <c r="H51" s="437"/>
    </row>
    <row r="52" spans="1:8" ht="47.25" x14ac:dyDescent="0.75">
      <c r="A52" s="185" t="s">
        <v>16</v>
      </c>
      <c r="B52" s="186" t="s">
        <v>1935</v>
      </c>
      <c r="C52" s="187" t="s">
        <v>1936</v>
      </c>
      <c r="D52" s="185">
        <v>2.169</v>
      </c>
      <c r="E52" s="185" t="s">
        <v>1937</v>
      </c>
      <c r="F52" s="188">
        <v>270794.71999999997</v>
      </c>
      <c r="G52" s="188">
        <v>17907.64</v>
      </c>
      <c r="H52" s="437"/>
    </row>
    <row r="53" spans="1:8" ht="15.75" x14ac:dyDescent="0.75">
      <c r="A53" s="426" t="s">
        <v>18</v>
      </c>
      <c r="B53" s="446" t="s">
        <v>1938</v>
      </c>
      <c r="C53" s="428" t="s">
        <v>1874</v>
      </c>
      <c r="D53" s="429">
        <v>1.4910000000000001</v>
      </c>
      <c r="E53" s="426" t="s">
        <v>1939</v>
      </c>
      <c r="F53" s="188">
        <v>28200</v>
      </c>
      <c r="G53" s="188">
        <v>23813.24</v>
      </c>
      <c r="H53" s="437"/>
    </row>
    <row r="54" spans="1:8" ht="15.75" x14ac:dyDescent="0.75">
      <c r="A54" s="426"/>
      <c r="B54" s="446"/>
      <c r="C54" s="428"/>
      <c r="D54" s="430"/>
      <c r="E54" s="426"/>
      <c r="F54" s="188">
        <v>25600</v>
      </c>
      <c r="G54" s="188">
        <v>22613.24</v>
      </c>
      <c r="H54" s="437"/>
    </row>
    <row r="55" spans="1:8" ht="47.25" x14ac:dyDescent="0.75">
      <c r="A55" s="185" t="s">
        <v>20</v>
      </c>
      <c r="B55" s="186" t="s">
        <v>1940</v>
      </c>
      <c r="C55" s="187" t="s">
        <v>1941</v>
      </c>
      <c r="D55" s="183">
        <v>2.843</v>
      </c>
      <c r="E55" s="185" t="s">
        <v>1942</v>
      </c>
      <c r="F55" s="188">
        <v>411550.05</v>
      </c>
      <c r="G55" s="188">
        <v>0</v>
      </c>
      <c r="H55" s="437"/>
    </row>
    <row r="56" spans="1:8" ht="47.25" x14ac:dyDescent="0.75">
      <c r="A56" s="185" t="s">
        <v>22</v>
      </c>
      <c r="B56" s="198" t="s">
        <v>1943</v>
      </c>
      <c r="C56" s="187" t="s">
        <v>1944</v>
      </c>
      <c r="D56" s="183">
        <v>0.44400000000000001</v>
      </c>
      <c r="E56" s="185" t="s">
        <v>1945</v>
      </c>
      <c r="F56" s="188">
        <v>31278.959999999999</v>
      </c>
      <c r="G56" s="188">
        <v>0</v>
      </c>
      <c r="H56" s="437"/>
    </row>
    <row r="57" spans="1:8" ht="47.25" x14ac:dyDescent="0.75">
      <c r="A57" s="185" t="s">
        <v>23</v>
      </c>
      <c r="B57" s="186" t="s">
        <v>1946</v>
      </c>
      <c r="C57" s="187" t="s">
        <v>1868</v>
      </c>
      <c r="D57" s="182">
        <v>0.88300000000000001</v>
      </c>
      <c r="E57" s="185" t="s">
        <v>1947</v>
      </c>
      <c r="F57" s="188">
        <v>74721.960000000006</v>
      </c>
      <c r="G57" s="188">
        <v>0</v>
      </c>
      <c r="H57" s="437"/>
    </row>
    <row r="58" spans="1:8" ht="31.5" x14ac:dyDescent="0.75">
      <c r="A58" s="185" t="s">
        <v>25</v>
      </c>
      <c r="B58" s="186" t="s">
        <v>1948</v>
      </c>
      <c r="C58" s="187" t="s">
        <v>1874</v>
      </c>
      <c r="D58" s="183">
        <v>1.403</v>
      </c>
      <c r="E58" s="185" t="s">
        <v>1949</v>
      </c>
      <c r="F58" s="188">
        <v>834640.31</v>
      </c>
      <c r="G58" s="188">
        <v>283896.52</v>
      </c>
      <c r="H58" s="437"/>
    </row>
    <row r="59" spans="1:8" ht="47.25" x14ac:dyDescent="0.75">
      <c r="A59" s="185" t="s">
        <v>27</v>
      </c>
      <c r="B59" s="186" t="s">
        <v>1886</v>
      </c>
      <c r="C59" s="187" t="s">
        <v>1950</v>
      </c>
      <c r="D59" s="183">
        <v>0.33700000000000002</v>
      </c>
      <c r="E59" s="185" t="s">
        <v>1951</v>
      </c>
      <c r="F59" s="188">
        <v>159084.03</v>
      </c>
      <c r="G59" s="188">
        <v>0</v>
      </c>
      <c r="H59" s="437"/>
    </row>
    <row r="60" spans="1:8" ht="47.25" x14ac:dyDescent="0.75">
      <c r="A60" s="185" t="s">
        <v>29</v>
      </c>
      <c r="B60" s="186" t="s">
        <v>1952</v>
      </c>
      <c r="C60" s="187" t="s">
        <v>1953</v>
      </c>
      <c r="D60" s="182">
        <v>0.50700000000000001</v>
      </c>
      <c r="E60" s="185" t="s">
        <v>1954</v>
      </c>
      <c r="F60" s="188">
        <v>65454.12</v>
      </c>
      <c r="G60" s="188">
        <v>0</v>
      </c>
      <c r="H60" s="437"/>
    </row>
    <row r="61" spans="1:8" ht="31.5" x14ac:dyDescent="0.75">
      <c r="A61" s="185" t="s">
        <v>30</v>
      </c>
      <c r="B61" s="186" t="s">
        <v>1886</v>
      </c>
      <c r="C61" s="187" t="s">
        <v>1955</v>
      </c>
      <c r="D61" s="185">
        <v>0.61099999999999999</v>
      </c>
      <c r="E61" s="185" t="s">
        <v>1956</v>
      </c>
      <c r="F61" s="188">
        <v>76778.27</v>
      </c>
      <c r="G61" s="188">
        <v>36098.35</v>
      </c>
      <c r="H61" s="437"/>
    </row>
    <row r="62" spans="1:8" ht="31.5" x14ac:dyDescent="0.75">
      <c r="A62" s="185" t="s">
        <v>32</v>
      </c>
      <c r="B62" s="186" t="s">
        <v>1886</v>
      </c>
      <c r="C62" s="187" t="s">
        <v>1957</v>
      </c>
      <c r="D62" s="182">
        <v>0.30099999999999999</v>
      </c>
      <c r="E62" s="185" t="s">
        <v>1958</v>
      </c>
      <c r="F62" s="188">
        <v>261224.35</v>
      </c>
      <c r="G62" s="188">
        <v>0</v>
      </c>
      <c r="H62" s="437"/>
    </row>
    <row r="63" spans="1:8" ht="31.5" x14ac:dyDescent="0.75">
      <c r="A63" s="185" t="s">
        <v>34</v>
      </c>
      <c r="B63" s="186" t="s">
        <v>1886</v>
      </c>
      <c r="C63" s="187" t="s">
        <v>1959</v>
      </c>
      <c r="D63" s="183">
        <v>0.51</v>
      </c>
      <c r="E63" s="185" t="s">
        <v>1960</v>
      </c>
      <c r="F63" s="188">
        <v>215026.99</v>
      </c>
      <c r="G63" s="188">
        <v>39732.870000000003</v>
      </c>
      <c r="H63" s="437"/>
    </row>
    <row r="64" spans="1:8" ht="31.5" x14ac:dyDescent="0.75">
      <c r="A64" s="185" t="s">
        <v>36</v>
      </c>
      <c r="B64" s="198" t="s">
        <v>1886</v>
      </c>
      <c r="C64" s="187" t="s">
        <v>1961</v>
      </c>
      <c r="D64" s="182">
        <v>0.628</v>
      </c>
      <c r="E64" s="185" t="s">
        <v>1962</v>
      </c>
      <c r="F64" s="188">
        <v>301784.06</v>
      </c>
      <c r="G64" s="188">
        <v>43180.73</v>
      </c>
      <c r="H64" s="437"/>
    </row>
    <row r="65" spans="1:8" ht="31.5" x14ac:dyDescent="0.75">
      <c r="A65" s="185" t="s">
        <v>38</v>
      </c>
      <c r="B65" s="198" t="s">
        <v>1886</v>
      </c>
      <c r="C65" s="187" t="s">
        <v>1963</v>
      </c>
      <c r="D65" s="185">
        <v>0.193</v>
      </c>
      <c r="E65" s="185" t="s">
        <v>1964</v>
      </c>
      <c r="F65" s="188">
        <v>79318.23</v>
      </c>
      <c r="G65" s="188">
        <v>0</v>
      </c>
      <c r="H65" s="437"/>
    </row>
    <row r="66" spans="1:8" ht="31.5" x14ac:dyDescent="0.75">
      <c r="A66" s="185" t="s">
        <v>211</v>
      </c>
      <c r="B66" s="198" t="s">
        <v>1886</v>
      </c>
      <c r="C66" s="187" t="s">
        <v>1965</v>
      </c>
      <c r="D66" s="185">
        <v>0.20300000000000001</v>
      </c>
      <c r="E66" s="185" t="s">
        <v>1966</v>
      </c>
      <c r="F66" s="188">
        <v>63389.13</v>
      </c>
      <c r="G66" s="188">
        <v>0</v>
      </c>
      <c r="H66" s="437"/>
    </row>
    <row r="67" spans="1:8" ht="31.5" x14ac:dyDescent="0.75">
      <c r="A67" s="185" t="s">
        <v>213</v>
      </c>
      <c r="B67" s="198" t="s">
        <v>1886</v>
      </c>
      <c r="C67" s="187" t="s">
        <v>1967</v>
      </c>
      <c r="D67" s="185">
        <v>1.1319999999999999</v>
      </c>
      <c r="E67" s="185" t="s">
        <v>1968</v>
      </c>
      <c r="F67" s="188">
        <v>562442.07999999996</v>
      </c>
      <c r="G67" s="188">
        <v>81037.929999999993</v>
      </c>
      <c r="H67" s="437"/>
    </row>
    <row r="68" spans="1:8" ht="31.5" x14ac:dyDescent="0.75">
      <c r="A68" s="185" t="s">
        <v>215</v>
      </c>
      <c r="B68" s="198" t="s">
        <v>1886</v>
      </c>
      <c r="C68" s="187" t="s">
        <v>1969</v>
      </c>
      <c r="D68" s="183">
        <v>0.30299999999999999</v>
      </c>
      <c r="E68" s="185" t="s">
        <v>1970</v>
      </c>
      <c r="F68" s="188">
        <v>140181.29999999999</v>
      </c>
      <c r="G68" s="188">
        <v>0</v>
      </c>
      <c r="H68" s="437"/>
    </row>
    <row r="69" spans="1:8" ht="31.5" x14ac:dyDescent="0.75">
      <c r="A69" s="185" t="s">
        <v>218</v>
      </c>
      <c r="B69" s="198" t="s">
        <v>1886</v>
      </c>
      <c r="C69" s="187" t="s">
        <v>1971</v>
      </c>
      <c r="D69" s="183">
        <v>0.85399999999999998</v>
      </c>
      <c r="E69" s="185" t="s">
        <v>1972</v>
      </c>
      <c r="F69" s="188">
        <v>629308.9</v>
      </c>
      <c r="G69" s="188">
        <v>0</v>
      </c>
      <c r="H69" s="437"/>
    </row>
    <row r="70" spans="1:8" ht="31.5" x14ac:dyDescent="0.75">
      <c r="A70" s="185" t="s">
        <v>220</v>
      </c>
      <c r="B70" s="198" t="s">
        <v>1886</v>
      </c>
      <c r="C70" s="187" t="s">
        <v>1973</v>
      </c>
      <c r="D70" s="183">
        <v>0.183</v>
      </c>
      <c r="E70" s="185" t="s">
        <v>1974</v>
      </c>
      <c r="F70" s="188">
        <v>84821.01</v>
      </c>
      <c r="G70" s="188">
        <v>0</v>
      </c>
      <c r="H70" s="437"/>
    </row>
    <row r="71" spans="1:8" ht="31.5" x14ac:dyDescent="0.75">
      <c r="A71" s="185" t="s">
        <v>222</v>
      </c>
      <c r="B71" s="198" t="s">
        <v>1886</v>
      </c>
      <c r="C71" s="187" t="s">
        <v>1975</v>
      </c>
      <c r="D71" s="182">
        <v>0.38700000000000001</v>
      </c>
      <c r="E71" s="185" t="s">
        <v>1976</v>
      </c>
      <c r="F71" s="188">
        <v>119323.45</v>
      </c>
      <c r="G71" s="188">
        <v>17174.669999999998</v>
      </c>
      <c r="H71" s="437"/>
    </row>
    <row r="72" spans="1:8" ht="15.75" x14ac:dyDescent="0.75">
      <c r="A72" s="426" t="s">
        <v>225</v>
      </c>
      <c r="B72" s="446" t="s">
        <v>1977</v>
      </c>
      <c r="C72" s="428" t="s">
        <v>1978</v>
      </c>
      <c r="D72" s="429">
        <v>1.4810000000000001</v>
      </c>
      <c r="E72" s="426" t="s">
        <v>1979</v>
      </c>
      <c r="F72" s="188">
        <v>76000</v>
      </c>
      <c r="G72" s="188">
        <v>63016.53</v>
      </c>
      <c r="H72" s="437"/>
    </row>
    <row r="73" spans="1:8" ht="15.75" x14ac:dyDescent="0.75">
      <c r="A73" s="426"/>
      <c r="B73" s="446"/>
      <c r="C73" s="428"/>
      <c r="D73" s="430"/>
      <c r="E73" s="426"/>
      <c r="F73" s="188">
        <v>36000</v>
      </c>
      <c r="G73" s="188">
        <v>27800</v>
      </c>
      <c r="H73" s="437"/>
    </row>
    <row r="74" spans="1:8" ht="31.5" x14ac:dyDescent="0.75">
      <c r="A74" s="185" t="s">
        <v>227</v>
      </c>
      <c r="B74" s="198" t="s">
        <v>1980</v>
      </c>
      <c r="C74" s="187" t="s">
        <v>1981</v>
      </c>
      <c r="D74" s="185">
        <v>0.26400000000000001</v>
      </c>
      <c r="E74" s="185" t="s">
        <v>1982</v>
      </c>
      <c r="F74" s="188">
        <v>8750</v>
      </c>
      <c r="G74" s="188">
        <v>5808.62</v>
      </c>
      <c r="H74" s="437"/>
    </row>
    <row r="75" spans="1:8" ht="15.75" x14ac:dyDescent="0.75">
      <c r="A75" s="426" t="s">
        <v>229</v>
      </c>
      <c r="B75" s="446" t="s">
        <v>1983</v>
      </c>
      <c r="C75" s="428" t="s">
        <v>1984</v>
      </c>
      <c r="D75" s="429">
        <v>0.63400000000000001</v>
      </c>
      <c r="E75" s="426" t="s">
        <v>1985</v>
      </c>
      <c r="F75" s="188">
        <v>1400</v>
      </c>
      <c r="G75" s="188">
        <v>1091.01</v>
      </c>
      <c r="H75" s="437"/>
    </row>
    <row r="76" spans="1:8" ht="15.75" x14ac:dyDescent="0.75">
      <c r="A76" s="426"/>
      <c r="B76" s="446"/>
      <c r="C76" s="428"/>
      <c r="D76" s="447"/>
      <c r="E76" s="426"/>
      <c r="F76" s="188">
        <v>13000</v>
      </c>
      <c r="G76" s="188">
        <v>9172.34</v>
      </c>
      <c r="H76" s="437"/>
    </row>
    <row r="77" spans="1:8" ht="15.75" x14ac:dyDescent="0.75">
      <c r="A77" s="426" t="s">
        <v>1351</v>
      </c>
      <c r="B77" s="446" t="s">
        <v>1886</v>
      </c>
      <c r="C77" s="428" t="s">
        <v>1986</v>
      </c>
      <c r="D77" s="429">
        <v>0.62</v>
      </c>
      <c r="E77" s="426" t="s">
        <v>1987</v>
      </c>
      <c r="F77" s="188">
        <v>50437.120000000003</v>
      </c>
      <c r="G77" s="188">
        <v>32186.35</v>
      </c>
      <c r="H77" s="437"/>
    </row>
    <row r="78" spans="1:8" ht="15.75" x14ac:dyDescent="0.75">
      <c r="A78" s="426"/>
      <c r="B78" s="446"/>
      <c r="C78" s="428"/>
      <c r="D78" s="447"/>
      <c r="E78" s="426"/>
      <c r="F78" s="188">
        <v>724.05</v>
      </c>
      <c r="G78" s="188">
        <v>213.32</v>
      </c>
      <c r="H78" s="437"/>
    </row>
    <row r="79" spans="1:8" ht="15.75" x14ac:dyDescent="0.75">
      <c r="A79" s="426" t="s">
        <v>1352</v>
      </c>
      <c r="B79" s="446" t="s">
        <v>1988</v>
      </c>
      <c r="C79" s="428" t="s">
        <v>1989</v>
      </c>
      <c r="D79" s="429">
        <v>0.50900000000000001</v>
      </c>
      <c r="E79" s="426" t="s">
        <v>1990</v>
      </c>
      <c r="F79" s="188">
        <v>4800</v>
      </c>
      <c r="G79" s="188">
        <v>3680</v>
      </c>
      <c r="H79" s="437"/>
    </row>
    <row r="80" spans="1:8" ht="15.75" x14ac:dyDescent="0.75">
      <c r="A80" s="426"/>
      <c r="B80" s="446"/>
      <c r="C80" s="428"/>
      <c r="D80" s="447"/>
      <c r="E80" s="426"/>
      <c r="F80" s="188">
        <v>10000</v>
      </c>
      <c r="G80" s="188">
        <v>6888.64</v>
      </c>
      <c r="H80" s="437"/>
    </row>
    <row r="81" spans="1:8" ht="31.5" x14ac:dyDescent="0.75">
      <c r="A81" s="185" t="s">
        <v>1353</v>
      </c>
      <c r="B81" s="198" t="s">
        <v>1991</v>
      </c>
      <c r="C81" s="187" t="s">
        <v>1992</v>
      </c>
      <c r="D81" s="185">
        <v>0.254</v>
      </c>
      <c r="E81" s="185" t="s">
        <v>1993</v>
      </c>
      <c r="F81" s="188">
        <v>42284.52</v>
      </c>
      <c r="G81" s="188">
        <v>3285.73</v>
      </c>
      <c r="H81" s="437"/>
    </row>
    <row r="82" spans="1:8" ht="31.5" x14ac:dyDescent="0.75">
      <c r="A82" s="185" t="s">
        <v>1354</v>
      </c>
      <c r="B82" s="198" t="s">
        <v>1994</v>
      </c>
      <c r="C82" s="187" t="s">
        <v>1995</v>
      </c>
      <c r="D82" s="185">
        <v>0.14399999999999999</v>
      </c>
      <c r="E82" s="185" t="s">
        <v>1996</v>
      </c>
      <c r="F82" s="188">
        <v>11642.72</v>
      </c>
      <c r="G82" s="188">
        <v>1464.18</v>
      </c>
      <c r="H82" s="437"/>
    </row>
    <row r="83" spans="1:8" ht="47.25" x14ac:dyDescent="0.75">
      <c r="A83" s="185" t="s">
        <v>1355</v>
      </c>
      <c r="B83" s="186" t="s">
        <v>1886</v>
      </c>
      <c r="C83" s="187" t="s">
        <v>1997</v>
      </c>
      <c r="D83" s="185">
        <v>0.38200000000000001</v>
      </c>
      <c r="E83" s="185" t="s">
        <v>1998</v>
      </c>
      <c r="F83" s="188">
        <v>183329.47</v>
      </c>
      <c r="G83" s="188">
        <v>0</v>
      </c>
      <c r="H83" s="437"/>
    </row>
    <row r="84" spans="1:8" ht="47.25" x14ac:dyDescent="0.75">
      <c r="A84" s="185" t="s">
        <v>1356</v>
      </c>
      <c r="B84" s="186" t="s">
        <v>1886</v>
      </c>
      <c r="C84" s="187" t="s">
        <v>1999</v>
      </c>
      <c r="D84" s="185">
        <v>0.86</v>
      </c>
      <c r="E84" s="185" t="s">
        <v>2000</v>
      </c>
      <c r="F84" s="188">
        <v>182750.23</v>
      </c>
      <c r="G84" s="188">
        <v>0</v>
      </c>
      <c r="H84" s="437"/>
    </row>
    <row r="85" spans="1:8" ht="47.25" x14ac:dyDescent="0.75">
      <c r="A85" s="185" t="s">
        <v>1357</v>
      </c>
      <c r="B85" s="198" t="s">
        <v>1886</v>
      </c>
      <c r="C85" s="187" t="s">
        <v>2001</v>
      </c>
      <c r="D85" s="185">
        <v>0.26300000000000001</v>
      </c>
      <c r="E85" s="185" t="s">
        <v>2002</v>
      </c>
      <c r="F85" s="188">
        <v>18506.72</v>
      </c>
      <c r="G85" s="188">
        <v>0</v>
      </c>
      <c r="H85" s="437"/>
    </row>
    <row r="86" spans="1:8" ht="47.25" x14ac:dyDescent="0.75">
      <c r="A86" s="185" t="s">
        <v>1358</v>
      </c>
      <c r="B86" s="198" t="s">
        <v>1886</v>
      </c>
      <c r="C86" s="187" t="s">
        <v>2003</v>
      </c>
      <c r="D86" s="185">
        <v>0.63600000000000001</v>
      </c>
      <c r="E86" s="185" t="s">
        <v>2004</v>
      </c>
      <c r="F86" s="188">
        <v>56475.9</v>
      </c>
      <c r="G86" s="188">
        <v>0</v>
      </c>
      <c r="H86" s="437"/>
    </row>
    <row r="87" spans="1:8" ht="47.25" x14ac:dyDescent="0.75">
      <c r="A87" s="185" t="s">
        <v>1359</v>
      </c>
      <c r="B87" s="198" t="s">
        <v>1886</v>
      </c>
      <c r="C87" s="187" t="s">
        <v>2005</v>
      </c>
      <c r="D87" s="185">
        <v>0.29199999999999998</v>
      </c>
      <c r="E87" s="185" t="s">
        <v>2006</v>
      </c>
      <c r="F87" s="188">
        <v>197520.85</v>
      </c>
      <c r="G87" s="188">
        <v>76471.69</v>
      </c>
      <c r="H87" s="437"/>
    </row>
    <row r="88" spans="1:8" ht="47.25" x14ac:dyDescent="0.75">
      <c r="A88" s="185" t="s">
        <v>1360</v>
      </c>
      <c r="B88" s="198" t="s">
        <v>1886</v>
      </c>
      <c r="C88" s="187" t="s">
        <v>2007</v>
      </c>
      <c r="D88" s="185">
        <v>0.53700000000000003</v>
      </c>
      <c r="E88" s="185" t="s">
        <v>2008</v>
      </c>
      <c r="F88" s="188">
        <v>256313.72</v>
      </c>
      <c r="G88" s="188">
        <v>0</v>
      </c>
      <c r="H88" s="437"/>
    </row>
    <row r="89" spans="1:8" ht="47.25" x14ac:dyDescent="0.75">
      <c r="A89" s="185" t="s">
        <v>1361</v>
      </c>
      <c r="B89" s="198" t="s">
        <v>1886</v>
      </c>
      <c r="C89" s="187" t="s">
        <v>2009</v>
      </c>
      <c r="D89" s="185">
        <v>0.156</v>
      </c>
      <c r="E89" s="185" t="s">
        <v>2010</v>
      </c>
      <c r="F89" s="188">
        <v>100498.15</v>
      </c>
      <c r="G89" s="188">
        <v>0</v>
      </c>
      <c r="H89" s="437"/>
    </row>
    <row r="90" spans="1:8" ht="47.25" x14ac:dyDescent="0.75">
      <c r="A90" s="185" t="s">
        <v>1362</v>
      </c>
      <c r="B90" s="198" t="s">
        <v>1886</v>
      </c>
      <c r="C90" s="187" t="s">
        <v>2011</v>
      </c>
      <c r="D90" s="185">
        <v>0.28199999999999997</v>
      </c>
      <c r="E90" s="185" t="s">
        <v>2012</v>
      </c>
      <c r="F90" s="188">
        <v>113203.78</v>
      </c>
      <c r="G90" s="188">
        <v>0</v>
      </c>
      <c r="H90" s="437"/>
    </row>
    <row r="91" spans="1:8" ht="47.25" x14ac:dyDescent="0.75">
      <c r="A91" s="185" t="s">
        <v>1363</v>
      </c>
      <c r="B91" s="198" t="s">
        <v>1886</v>
      </c>
      <c r="C91" s="187" t="s">
        <v>2013</v>
      </c>
      <c r="D91" s="185">
        <v>0.221</v>
      </c>
      <c r="E91" s="185" t="s">
        <v>2014</v>
      </c>
      <c r="F91" s="188">
        <v>23690.92</v>
      </c>
      <c r="G91" s="188">
        <v>2537.7800000000002</v>
      </c>
      <c r="H91" s="437"/>
    </row>
    <row r="92" spans="1:8" ht="47.25" x14ac:dyDescent="0.75">
      <c r="A92" s="185" t="s">
        <v>1364</v>
      </c>
      <c r="B92" s="198" t="s">
        <v>1886</v>
      </c>
      <c r="C92" s="187" t="s">
        <v>2015</v>
      </c>
      <c r="D92" s="185">
        <v>0.46800000000000003</v>
      </c>
      <c r="E92" s="185" t="s">
        <v>2016</v>
      </c>
      <c r="F92" s="188">
        <v>35044.019999999997</v>
      </c>
      <c r="G92" s="188">
        <v>0</v>
      </c>
      <c r="H92" s="437"/>
    </row>
    <row r="93" spans="1:8" ht="47.25" x14ac:dyDescent="0.75">
      <c r="A93" s="185" t="s">
        <v>1365</v>
      </c>
      <c r="B93" s="186" t="s">
        <v>1886</v>
      </c>
      <c r="C93" s="187" t="s">
        <v>2017</v>
      </c>
      <c r="D93" s="185">
        <v>0.371</v>
      </c>
      <c r="E93" s="185" t="s">
        <v>2018</v>
      </c>
      <c r="F93" s="188">
        <v>110345.23</v>
      </c>
      <c r="G93" s="188">
        <v>0</v>
      </c>
      <c r="H93" s="437"/>
    </row>
    <row r="94" spans="1:8" ht="47.25" x14ac:dyDescent="0.75">
      <c r="A94" s="185" t="s">
        <v>1366</v>
      </c>
      <c r="B94" s="186" t="s">
        <v>1886</v>
      </c>
      <c r="C94" s="187" t="s">
        <v>2019</v>
      </c>
      <c r="D94" s="185">
        <v>0.373</v>
      </c>
      <c r="E94" s="185" t="s">
        <v>2020</v>
      </c>
      <c r="F94" s="188">
        <v>33595.919999999998</v>
      </c>
      <c r="G94" s="188">
        <v>0</v>
      </c>
      <c r="H94" s="437"/>
    </row>
    <row r="95" spans="1:8" ht="47.25" x14ac:dyDescent="0.75">
      <c r="A95" s="185" t="s">
        <v>1367</v>
      </c>
      <c r="B95" s="186" t="s">
        <v>1886</v>
      </c>
      <c r="C95" s="187" t="s">
        <v>2021</v>
      </c>
      <c r="D95" s="185">
        <v>0.23499999999999999</v>
      </c>
      <c r="E95" s="185" t="s">
        <v>2022</v>
      </c>
      <c r="F95" s="188">
        <v>66612.600000000006</v>
      </c>
      <c r="G95" s="188">
        <v>0</v>
      </c>
      <c r="H95" s="437"/>
    </row>
    <row r="96" spans="1:8" ht="47.25" x14ac:dyDescent="0.75">
      <c r="A96" s="185" t="s">
        <v>1472</v>
      </c>
      <c r="B96" s="186" t="s">
        <v>2023</v>
      </c>
      <c r="C96" s="187" t="s">
        <v>2024</v>
      </c>
      <c r="D96" s="185">
        <v>0.51200000000000001</v>
      </c>
      <c r="E96" s="185" t="s">
        <v>2025</v>
      </c>
      <c r="F96" s="188">
        <v>309482.34000000003</v>
      </c>
      <c r="G96" s="188">
        <v>0</v>
      </c>
      <c r="H96" s="437"/>
    </row>
    <row r="97" spans="1:8" ht="47.25" x14ac:dyDescent="0.75">
      <c r="A97" s="185" t="s">
        <v>1523</v>
      </c>
      <c r="B97" s="186" t="s">
        <v>2026</v>
      </c>
      <c r="C97" s="187" t="s">
        <v>2027</v>
      </c>
      <c r="D97" s="185">
        <v>0.752</v>
      </c>
      <c r="E97" s="185" t="s">
        <v>2028</v>
      </c>
      <c r="F97" s="188">
        <v>183329.47</v>
      </c>
      <c r="G97" s="188">
        <v>26449.87</v>
      </c>
      <c r="H97" s="437"/>
    </row>
    <row r="98" spans="1:8" ht="47.25" x14ac:dyDescent="0.75">
      <c r="A98" s="185" t="s">
        <v>1699</v>
      </c>
      <c r="B98" s="186" t="s">
        <v>1886</v>
      </c>
      <c r="C98" s="187" t="s">
        <v>2029</v>
      </c>
      <c r="D98" s="185">
        <v>0.26100000000000001</v>
      </c>
      <c r="E98" s="185" t="s">
        <v>2030</v>
      </c>
      <c r="F98" s="188">
        <v>22069.05</v>
      </c>
      <c r="G98" s="188">
        <v>0</v>
      </c>
      <c r="H98" s="437"/>
    </row>
    <row r="99" spans="1:8" ht="47.25" x14ac:dyDescent="0.75">
      <c r="A99" s="185" t="s">
        <v>1702</v>
      </c>
      <c r="B99" s="186" t="s">
        <v>1886</v>
      </c>
      <c r="C99" s="187" t="s">
        <v>2031</v>
      </c>
      <c r="D99" s="185">
        <v>0.503</v>
      </c>
      <c r="E99" s="185" t="s">
        <v>2032</v>
      </c>
      <c r="F99" s="188">
        <v>203023.63</v>
      </c>
      <c r="G99" s="188">
        <v>0</v>
      </c>
      <c r="H99" s="437"/>
    </row>
    <row r="100" spans="1:8" ht="47.25" x14ac:dyDescent="0.75">
      <c r="A100" s="185" t="s">
        <v>1706</v>
      </c>
      <c r="B100" s="186" t="s">
        <v>1886</v>
      </c>
      <c r="C100" s="187" t="s">
        <v>2033</v>
      </c>
      <c r="D100" s="185">
        <v>0.217</v>
      </c>
      <c r="E100" s="185" t="s">
        <v>2034</v>
      </c>
      <c r="F100" s="188">
        <v>80224.75</v>
      </c>
      <c r="G100" s="188">
        <v>0</v>
      </c>
      <c r="H100" s="437"/>
    </row>
    <row r="101" spans="1:8" ht="47.25" x14ac:dyDescent="0.75">
      <c r="A101" s="185" t="s">
        <v>1709</v>
      </c>
      <c r="B101" s="186" t="s">
        <v>1886</v>
      </c>
      <c r="C101" s="187" t="s">
        <v>2035</v>
      </c>
      <c r="D101" s="185">
        <v>0.189</v>
      </c>
      <c r="E101" s="185" t="s">
        <v>2036</v>
      </c>
      <c r="F101" s="188">
        <v>25689.3</v>
      </c>
      <c r="G101" s="188">
        <v>5067.0200000000004</v>
      </c>
      <c r="H101" s="437"/>
    </row>
    <row r="102" spans="1:8" ht="47.25" x14ac:dyDescent="0.75">
      <c r="A102" s="185" t="s">
        <v>1794</v>
      </c>
      <c r="B102" s="186" t="s">
        <v>1886</v>
      </c>
      <c r="C102" s="187" t="s">
        <v>2037</v>
      </c>
      <c r="D102" s="185">
        <v>0.249</v>
      </c>
      <c r="E102" s="185" t="s">
        <v>2038</v>
      </c>
      <c r="F102" s="188">
        <v>79645.509999999995</v>
      </c>
      <c r="G102" s="188">
        <v>0</v>
      </c>
      <c r="H102" s="437"/>
    </row>
    <row r="103" spans="1:8" ht="47.25" x14ac:dyDescent="0.75">
      <c r="A103" s="185" t="s">
        <v>2039</v>
      </c>
      <c r="B103" s="186" t="s">
        <v>1886</v>
      </c>
      <c r="C103" s="187" t="s">
        <v>2040</v>
      </c>
      <c r="D103" s="185">
        <v>0.105</v>
      </c>
      <c r="E103" s="185" t="s">
        <v>2041</v>
      </c>
      <c r="F103" s="188">
        <v>35912.879999999997</v>
      </c>
      <c r="G103" s="188">
        <v>0</v>
      </c>
      <c r="H103" s="437"/>
    </row>
    <row r="104" spans="1:8" ht="47.25" x14ac:dyDescent="0.75">
      <c r="A104" s="185" t="s">
        <v>2042</v>
      </c>
      <c r="B104" s="186" t="s">
        <v>1886</v>
      </c>
      <c r="C104" s="187" t="s">
        <v>2043</v>
      </c>
      <c r="D104" s="185">
        <v>8.5999999999999993E-2</v>
      </c>
      <c r="E104" s="185" t="s">
        <v>2044</v>
      </c>
      <c r="F104" s="188">
        <v>23169.599999999999</v>
      </c>
      <c r="G104" s="188">
        <v>0</v>
      </c>
      <c r="H104" s="437"/>
    </row>
    <row r="105" spans="1:8" ht="47.25" x14ac:dyDescent="0.75">
      <c r="A105" s="185" t="s">
        <v>2045</v>
      </c>
      <c r="B105" s="186" t="s">
        <v>1988</v>
      </c>
      <c r="C105" s="187" t="s">
        <v>2046</v>
      </c>
      <c r="D105" s="185">
        <v>0.10100000000000001</v>
      </c>
      <c r="E105" s="185" t="s">
        <v>2047</v>
      </c>
      <c r="F105" s="188">
        <v>7935.59</v>
      </c>
      <c r="G105" s="188">
        <v>859.12</v>
      </c>
      <c r="H105" s="437"/>
    </row>
    <row r="106" spans="1:8" ht="63" x14ac:dyDescent="0.75">
      <c r="A106" s="185" t="s">
        <v>2048</v>
      </c>
      <c r="B106" s="186" t="s">
        <v>1886</v>
      </c>
      <c r="C106" s="187" t="s">
        <v>2049</v>
      </c>
      <c r="D106" s="185">
        <v>1.08</v>
      </c>
      <c r="E106" s="185" t="s">
        <v>2050</v>
      </c>
      <c r="F106" s="188">
        <v>522474.51</v>
      </c>
      <c r="G106" s="188">
        <v>75201.64</v>
      </c>
      <c r="H106" s="437"/>
    </row>
    <row r="107" spans="1:8" ht="47.25" x14ac:dyDescent="0.75">
      <c r="A107" s="185" t="s">
        <v>2051</v>
      </c>
      <c r="B107" s="186" t="s">
        <v>2052</v>
      </c>
      <c r="C107" s="187" t="s">
        <v>2053</v>
      </c>
      <c r="D107" s="185">
        <v>1.0449999999999999</v>
      </c>
      <c r="E107" s="185" t="s">
        <v>2054</v>
      </c>
      <c r="F107" s="188">
        <v>1151474.72</v>
      </c>
      <c r="G107" s="188">
        <v>127164.38</v>
      </c>
      <c r="H107" s="437"/>
    </row>
    <row r="108" spans="1:8" ht="47.25" x14ac:dyDescent="0.75">
      <c r="A108" s="185" t="s">
        <v>2055</v>
      </c>
      <c r="B108" s="186" t="s">
        <v>2056</v>
      </c>
      <c r="C108" s="187" t="s">
        <v>2057</v>
      </c>
      <c r="D108" s="185">
        <v>0.3</v>
      </c>
      <c r="E108" s="185" t="s">
        <v>2058</v>
      </c>
      <c r="F108" s="188">
        <v>184198.33</v>
      </c>
      <c r="G108" s="188">
        <v>19222.12</v>
      </c>
      <c r="H108" s="437"/>
    </row>
    <row r="109" spans="1:8" ht="47.25" x14ac:dyDescent="0.75">
      <c r="A109" s="185" t="s">
        <v>2059</v>
      </c>
      <c r="B109" s="186" t="s">
        <v>1886</v>
      </c>
      <c r="C109" s="187" t="s">
        <v>2060</v>
      </c>
      <c r="D109" s="185">
        <v>0.379</v>
      </c>
      <c r="E109" s="185" t="s">
        <v>2061</v>
      </c>
      <c r="F109" s="188">
        <v>250231.7</v>
      </c>
      <c r="G109" s="188">
        <v>36017.06</v>
      </c>
      <c r="H109" s="438"/>
    </row>
    <row r="110" spans="1:8" ht="15.75" x14ac:dyDescent="0.75">
      <c r="A110" s="431" t="s">
        <v>40</v>
      </c>
      <c r="B110" s="432"/>
      <c r="C110" s="432"/>
      <c r="D110" s="193">
        <f>SUM(D47:D109)</f>
        <v>36.628000000000007</v>
      </c>
      <c r="E110" s="189"/>
      <c r="F110" s="190">
        <f>SUM(F47:F109)</f>
        <v>9923998.1599999964</v>
      </c>
      <c r="G110" s="190">
        <f>SUM(G47:G109)</f>
        <v>1106847.3400000003</v>
      </c>
      <c r="H110" s="171"/>
    </row>
    <row r="111" spans="1:8" ht="15.75" x14ac:dyDescent="0.75">
      <c r="A111" s="442" t="s">
        <v>2062</v>
      </c>
      <c r="B111" s="450"/>
      <c r="C111" s="450"/>
      <c r="D111" s="450"/>
      <c r="E111" s="450"/>
      <c r="F111" s="451"/>
      <c r="G111" s="194">
        <v>44651</v>
      </c>
      <c r="H111" s="171"/>
    </row>
    <row r="112" spans="1:8" ht="63" x14ac:dyDescent="0.75">
      <c r="A112" s="185" t="s">
        <v>6</v>
      </c>
      <c r="B112" s="198" t="s">
        <v>2063</v>
      </c>
      <c r="C112" s="187" t="s">
        <v>2064</v>
      </c>
      <c r="D112" s="185">
        <v>3.9569999999999999</v>
      </c>
      <c r="E112" s="185" t="s">
        <v>2065</v>
      </c>
      <c r="F112" s="188">
        <v>334511.12</v>
      </c>
      <c r="G112" s="188">
        <v>0</v>
      </c>
      <c r="H112" s="436" t="s">
        <v>1831</v>
      </c>
    </row>
    <row r="113" spans="1:8" ht="47.25" x14ac:dyDescent="0.75">
      <c r="A113" s="185" t="s">
        <v>8</v>
      </c>
      <c r="B113" s="198" t="s">
        <v>2066</v>
      </c>
      <c r="C113" s="187" t="s">
        <v>2067</v>
      </c>
      <c r="D113" s="185">
        <v>1.708</v>
      </c>
      <c r="E113" s="185" t="s">
        <v>2068</v>
      </c>
      <c r="F113" s="188">
        <v>127722.43</v>
      </c>
      <c r="G113" s="188">
        <v>0</v>
      </c>
      <c r="H113" s="437"/>
    </row>
    <row r="114" spans="1:8" ht="47.25" x14ac:dyDescent="0.75">
      <c r="A114" s="185" t="s">
        <v>10</v>
      </c>
      <c r="B114" s="186" t="s">
        <v>2069</v>
      </c>
      <c r="C114" s="187" t="s">
        <v>2070</v>
      </c>
      <c r="D114" s="185">
        <v>2.95</v>
      </c>
      <c r="E114" s="185" t="s">
        <v>2071</v>
      </c>
      <c r="F114" s="188">
        <v>508410.65</v>
      </c>
      <c r="G114" s="188">
        <v>35442.550000000003</v>
      </c>
      <c r="H114" s="437"/>
    </row>
    <row r="115" spans="1:8" ht="47.25" x14ac:dyDescent="0.75">
      <c r="A115" s="185" t="s">
        <v>12</v>
      </c>
      <c r="B115" s="186" t="s">
        <v>2072</v>
      </c>
      <c r="C115" s="187" t="s">
        <v>2073</v>
      </c>
      <c r="D115" s="185">
        <v>0.35399999999999998</v>
      </c>
      <c r="E115" s="185" t="s">
        <v>2074</v>
      </c>
      <c r="F115" s="188">
        <v>93130.6</v>
      </c>
      <c r="G115" s="188">
        <v>0</v>
      </c>
      <c r="H115" s="437"/>
    </row>
    <row r="116" spans="1:8" ht="15.75" x14ac:dyDescent="0.75">
      <c r="A116" s="426" t="s">
        <v>14</v>
      </c>
      <c r="B116" s="427" t="s">
        <v>2075</v>
      </c>
      <c r="C116" s="428" t="s">
        <v>2076</v>
      </c>
      <c r="D116" s="429">
        <v>4.91</v>
      </c>
      <c r="E116" s="426" t="s">
        <v>2077</v>
      </c>
      <c r="F116" s="188">
        <v>174982.39999999999</v>
      </c>
      <c r="G116" s="188">
        <v>0</v>
      </c>
      <c r="H116" s="437"/>
    </row>
    <row r="117" spans="1:8" ht="15.75" x14ac:dyDescent="0.75">
      <c r="A117" s="426"/>
      <c r="B117" s="427"/>
      <c r="C117" s="428"/>
      <c r="D117" s="447"/>
      <c r="E117" s="426"/>
      <c r="F117" s="188">
        <v>310420.75</v>
      </c>
      <c r="G117" s="188">
        <v>0</v>
      </c>
      <c r="H117" s="437"/>
    </row>
    <row r="118" spans="1:8" ht="63" x14ac:dyDescent="0.75">
      <c r="A118" s="185" t="s">
        <v>16</v>
      </c>
      <c r="B118" s="186" t="s">
        <v>2078</v>
      </c>
      <c r="C118" s="187" t="s">
        <v>2079</v>
      </c>
      <c r="D118" s="185">
        <v>1.6870000000000001</v>
      </c>
      <c r="E118" s="185" t="s">
        <v>2080</v>
      </c>
      <c r="F118" s="188">
        <v>142782.67000000001</v>
      </c>
      <c r="G118" s="188">
        <v>0</v>
      </c>
      <c r="H118" s="437"/>
    </row>
    <row r="119" spans="1:8" ht="15.75" x14ac:dyDescent="0.75">
      <c r="A119" s="426" t="s">
        <v>18</v>
      </c>
      <c r="B119" s="427" t="s">
        <v>2081</v>
      </c>
      <c r="C119" s="428" t="s">
        <v>2082</v>
      </c>
      <c r="D119" s="429">
        <v>4.2759999999999998</v>
      </c>
      <c r="E119" s="426" t="s">
        <v>2083</v>
      </c>
      <c r="F119" s="188">
        <v>238970.49</v>
      </c>
      <c r="G119" s="188">
        <v>0</v>
      </c>
      <c r="H119" s="437"/>
    </row>
    <row r="120" spans="1:8" ht="15.75" x14ac:dyDescent="0.75">
      <c r="A120" s="426"/>
      <c r="B120" s="427"/>
      <c r="C120" s="428"/>
      <c r="D120" s="447"/>
      <c r="E120" s="426"/>
      <c r="F120" s="188">
        <v>75556.850000000006</v>
      </c>
      <c r="G120" s="188">
        <v>0</v>
      </c>
      <c r="H120" s="437"/>
    </row>
    <row r="121" spans="1:8" ht="63" x14ac:dyDescent="0.75">
      <c r="A121" s="185" t="s">
        <v>20</v>
      </c>
      <c r="B121" s="186" t="s">
        <v>2084</v>
      </c>
      <c r="C121" s="187" t="s">
        <v>2085</v>
      </c>
      <c r="D121" s="185">
        <v>3.3519999999999999</v>
      </c>
      <c r="E121" s="185" t="s">
        <v>2086</v>
      </c>
      <c r="F121" s="188">
        <v>432981.93</v>
      </c>
      <c r="G121" s="188">
        <v>0</v>
      </c>
      <c r="H121" s="437"/>
    </row>
    <row r="122" spans="1:8" ht="47.25" x14ac:dyDescent="0.75">
      <c r="A122" s="185" t="s">
        <v>22</v>
      </c>
      <c r="B122" s="186" t="s">
        <v>2087</v>
      </c>
      <c r="C122" s="187" t="s">
        <v>2088</v>
      </c>
      <c r="D122" s="185">
        <v>0.246</v>
      </c>
      <c r="E122" s="185" t="s">
        <v>2089</v>
      </c>
      <c r="F122" s="188">
        <v>57634.38</v>
      </c>
      <c r="G122" s="188">
        <v>0</v>
      </c>
      <c r="H122" s="437"/>
    </row>
    <row r="123" spans="1:8" ht="78.75" x14ac:dyDescent="0.75">
      <c r="A123" s="185" t="s">
        <v>23</v>
      </c>
      <c r="B123" s="186" t="s">
        <v>2090</v>
      </c>
      <c r="C123" s="187" t="s">
        <v>2088</v>
      </c>
      <c r="D123" s="185">
        <v>1.544</v>
      </c>
      <c r="E123" s="185" t="s">
        <v>2091</v>
      </c>
      <c r="F123" s="188">
        <v>199548.19</v>
      </c>
      <c r="G123" s="188">
        <v>0</v>
      </c>
      <c r="H123" s="437"/>
    </row>
    <row r="124" spans="1:8" ht="63" x14ac:dyDescent="0.75">
      <c r="A124" s="185" t="s">
        <v>25</v>
      </c>
      <c r="B124" s="186" t="s">
        <v>2092</v>
      </c>
      <c r="C124" s="187" t="s">
        <v>2093</v>
      </c>
      <c r="D124" s="185">
        <v>2.1589999999999998</v>
      </c>
      <c r="E124" s="185" t="s">
        <v>2094</v>
      </c>
      <c r="F124" s="188">
        <v>278904.08</v>
      </c>
      <c r="G124" s="188">
        <v>0</v>
      </c>
      <c r="H124" s="437"/>
    </row>
    <row r="125" spans="1:8" ht="63" x14ac:dyDescent="0.75">
      <c r="A125" s="185" t="s">
        <v>27</v>
      </c>
      <c r="B125" s="186" t="s">
        <v>2095</v>
      </c>
      <c r="C125" s="187" t="s">
        <v>2088</v>
      </c>
      <c r="D125" s="185">
        <v>1.4470000000000001</v>
      </c>
      <c r="E125" s="185" t="s">
        <v>2096</v>
      </c>
      <c r="F125" s="188">
        <v>186804.91</v>
      </c>
      <c r="G125" s="188">
        <v>0</v>
      </c>
      <c r="H125" s="437"/>
    </row>
    <row r="126" spans="1:8" ht="47.25" x14ac:dyDescent="0.75">
      <c r="A126" s="185" t="s">
        <v>29</v>
      </c>
      <c r="B126" s="186" t="s">
        <v>2097</v>
      </c>
      <c r="C126" s="187" t="s">
        <v>1868</v>
      </c>
      <c r="D126" s="185">
        <v>1.3879999999999999</v>
      </c>
      <c r="E126" s="185" t="s">
        <v>2098</v>
      </c>
      <c r="F126" s="188">
        <v>179854.03</v>
      </c>
      <c r="G126" s="188">
        <v>0</v>
      </c>
      <c r="H126" s="437"/>
    </row>
    <row r="127" spans="1:8" ht="63" x14ac:dyDescent="0.75">
      <c r="A127" s="185" t="s">
        <v>30</v>
      </c>
      <c r="B127" s="186" t="s">
        <v>2099</v>
      </c>
      <c r="C127" s="187" t="s">
        <v>1868</v>
      </c>
      <c r="D127" s="185">
        <v>2.4430000000000001</v>
      </c>
      <c r="E127" s="185" t="s">
        <v>2100</v>
      </c>
      <c r="F127" s="188">
        <v>206499.07</v>
      </c>
      <c r="G127" s="188">
        <v>0</v>
      </c>
      <c r="H127" s="437"/>
    </row>
    <row r="128" spans="1:8" ht="47.25" x14ac:dyDescent="0.75">
      <c r="A128" s="185" t="s">
        <v>32</v>
      </c>
      <c r="B128" s="186" t="s">
        <v>2101</v>
      </c>
      <c r="C128" s="187" t="s">
        <v>2102</v>
      </c>
      <c r="D128" s="185">
        <v>5.218</v>
      </c>
      <c r="E128" s="185" t="s">
        <v>2103</v>
      </c>
      <c r="F128" s="188">
        <v>456441.15</v>
      </c>
      <c r="G128" s="188">
        <v>0</v>
      </c>
      <c r="H128" s="437"/>
    </row>
    <row r="129" spans="1:8" ht="47.25" x14ac:dyDescent="0.75">
      <c r="A129" s="185" t="s">
        <v>34</v>
      </c>
      <c r="B129" s="186" t="s">
        <v>2104</v>
      </c>
      <c r="C129" s="187" t="s">
        <v>2102</v>
      </c>
      <c r="D129" s="185">
        <v>2.3530000000000002</v>
      </c>
      <c r="E129" s="185" t="s">
        <v>2105</v>
      </c>
      <c r="F129" s="188">
        <v>200417.05</v>
      </c>
      <c r="G129" s="188">
        <v>0</v>
      </c>
      <c r="H129" s="437"/>
    </row>
    <row r="130" spans="1:8" ht="47.25" x14ac:dyDescent="0.75">
      <c r="A130" s="185" t="s">
        <v>36</v>
      </c>
      <c r="B130" s="186" t="s">
        <v>2106</v>
      </c>
      <c r="C130" s="187" t="s">
        <v>1868</v>
      </c>
      <c r="D130" s="185">
        <v>2.968</v>
      </c>
      <c r="E130" s="185" t="s">
        <v>2107</v>
      </c>
      <c r="F130" s="188">
        <v>187547.31</v>
      </c>
      <c r="G130" s="188">
        <v>0</v>
      </c>
      <c r="H130" s="437"/>
    </row>
    <row r="131" spans="1:8" ht="47.25" x14ac:dyDescent="0.75">
      <c r="A131" s="185" t="s">
        <v>38</v>
      </c>
      <c r="B131" s="186" t="s">
        <v>2108</v>
      </c>
      <c r="C131" s="187" t="s">
        <v>2109</v>
      </c>
      <c r="D131" s="185">
        <v>0.60799999999999998</v>
      </c>
      <c r="E131" s="185" t="s">
        <v>2110</v>
      </c>
      <c r="F131" s="188">
        <v>42863.76</v>
      </c>
      <c r="G131" s="188">
        <v>0</v>
      </c>
      <c r="H131" s="437"/>
    </row>
    <row r="132" spans="1:8" ht="47.25" x14ac:dyDescent="0.75">
      <c r="A132" s="185" t="s">
        <v>211</v>
      </c>
      <c r="B132" s="186" t="s">
        <v>2111</v>
      </c>
      <c r="C132" s="187" t="s">
        <v>1953</v>
      </c>
      <c r="D132" s="185">
        <v>0.96099999999999997</v>
      </c>
      <c r="E132" s="185" t="s">
        <v>2112</v>
      </c>
      <c r="F132" s="188">
        <v>109765.99</v>
      </c>
      <c r="G132" s="188">
        <v>0</v>
      </c>
      <c r="H132" s="437"/>
    </row>
    <row r="133" spans="1:8" ht="47.25" x14ac:dyDescent="0.75">
      <c r="A133" s="185" t="s">
        <v>213</v>
      </c>
      <c r="B133" s="186" t="s">
        <v>2113</v>
      </c>
      <c r="C133" s="187" t="s">
        <v>1930</v>
      </c>
      <c r="D133" s="185">
        <v>0.28499999999999998</v>
      </c>
      <c r="E133" s="185" t="s">
        <v>2114</v>
      </c>
      <c r="F133" s="188">
        <v>104263.21</v>
      </c>
      <c r="G133" s="188">
        <v>14330.58</v>
      </c>
      <c r="H133" s="437"/>
    </row>
    <row r="134" spans="1:8" ht="63" x14ac:dyDescent="0.75">
      <c r="A134" s="185" t="s">
        <v>215</v>
      </c>
      <c r="B134" s="186" t="s">
        <v>2115</v>
      </c>
      <c r="C134" s="187" t="s">
        <v>2116</v>
      </c>
      <c r="D134" s="185"/>
      <c r="E134" s="185" t="s">
        <v>2117</v>
      </c>
      <c r="F134" s="188">
        <v>52710.84</v>
      </c>
      <c r="G134" s="188">
        <v>5102.05</v>
      </c>
      <c r="H134" s="437"/>
    </row>
    <row r="135" spans="1:8" ht="47.25" x14ac:dyDescent="0.75">
      <c r="A135" s="195" t="s">
        <v>218</v>
      </c>
      <c r="B135" s="186" t="s">
        <v>2118</v>
      </c>
      <c r="C135" s="187" t="s">
        <v>2119</v>
      </c>
      <c r="D135" s="185"/>
      <c r="E135" s="185" t="s">
        <v>2120</v>
      </c>
      <c r="F135" s="188">
        <v>56765.52</v>
      </c>
      <c r="G135" s="188">
        <v>7801.51</v>
      </c>
      <c r="H135" s="438"/>
    </row>
    <row r="136" spans="1:8" ht="15.75" x14ac:dyDescent="0.75">
      <c r="A136" s="448" t="s">
        <v>40</v>
      </c>
      <c r="B136" s="448"/>
      <c r="C136" s="448"/>
      <c r="D136" s="200">
        <f>SUM(D112:D135)</f>
        <v>44.813999999999986</v>
      </c>
      <c r="E136" s="167"/>
      <c r="F136" s="201">
        <f>SUM(F112:F135)</f>
        <v>4759489.379999999</v>
      </c>
      <c r="G136" s="201">
        <f>SUM(G112:G135)</f>
        <v>62676.69000000001</v>
      </c>
      <c r="H136" s="171"/>
    </row>
    <row r="137" spans="1:8" ht="15.75" x14ac:dyDescent="0.75">
      <c r="A137" s="449" t="s">
        <v>2121</v>
      </c>
      <c r="B137" s="443"/>
      <c r="C137" s="443"/>
      <c r="D137" s="443"/>
      <c r="E137" s="443"/>
      <c r="F137" s="444"/>
      <c r="G137" s="202">
        <v>44651</v>
      </c>
      <c r="H137" s="171"/>
    </row>
    <row r="138" spans="1:8" ht="157.5" x14ac:dyDescent="0.75">
      <c r="A138" s="178" t="s">
        <v>6</v>
      </c>
      <c r="B138" s="179" t="s">
        <v>1835</v>
      </c>
      <c r="C138" s="180" t="s">
        <v>2122</v>
      </c>
      <c r="D138" s="178">
        <v>0.28399999999999997</v>
      </c>
      <c r="E138" s="178" t="s">
        <v>2123</v>
      </c>
      <c r="F138" s="181">
        <v>42785.07</v>
      </c>
      <c r="G138" s="178">
        <v>24198.87</v>
      </c>
      <c r="H138" s="436" t="s">
        <v>2124</v>
      </c>
    </row>
    <row r="139" spans="1:8" ht="173.25" x14ac:dyDescent="0.75">
      <c r="A139" s="203" t="s">
        <v>8</v>
      </c>
      <c r="B139" s="179" t="s">
        <v>1835</v>
      </c>
      <c r="C139" s="180" t="s">
        <v>2125</v>
      </c>
      <c r="D139" s="178">
        <v>0.435</v>
      </c>
      <c r="E139" s="178" t="s">
        <v>2126</v>
      </c>
      <c r="F139" s="181">
        <v>244979.15</v>
      </c>
      <c r="G139" s="181">
        <v>0</v>
      </c>
      <c r="H139" s="437"/>
    </row>
    <row r="140" spans="1:8" ht="78.75" x14ac:dyDescent="0.75">
      <c r="A140" s="203" t="s">
        <v>10</v>
      </c>
      <c r="B140" s="179" t="s">
        <v>2127</v>
      </c>
      <c r="C140" s="180" t="s">
        <v>2128</v>
      </c>
      <c r="D140" s="178">
        <v>0.51200000000000001</v>
      </c>
      <c r="E140" s="178" t="s">
        <v>2129</v>
      </c>
      <c r="F140" s="181">
        <v>14300</v>
      </c>
      <c r="G140" s="178">
        <v>11493.44</v>
      </c>
      <c r="H140" s="437"/>
    </row>
    <row r="141" spans="1:8" ht="63" x14ac:dyDescent="0.75">
      <c r="A141" s="203" t="s">
        <v>12</v>
      </c>
      <c r="B141" s="179" t="s">
        <v>2130</v>
      </c>
      <c r="C141" s="187" t="s">
        <v>2131</v>
      </c>
      <c r="D141" s="185">
        <v>1.276</v>
      </c>
      <c r="E141" s="178" t="s">
        <v>2132</v>
      </c>
      <c r="F141" s="181">
        <v>33200</v>
      </c>
      <c r="G141" s="181">
        <v>26623.07</v>
      </c>
      <c r="H141" s="437"/>
    </row>
    <row r="142" spans="1:8" ht="63" x14ac:dyDescent="0.75">
      <c r="A142" s="178" t="s">
        <v>14</v>
      </c>
      <c r="B142" s="179" t="s">
        <v>2133</v>
      </c>
      <c r="C142" s="187" t="s">
        <v>2134</v>
      </c>
      <c r="D142" s="185">
        <v>0.56399999999999995</v>
      </c>
      <c r="E142" s="178" t="s">
        <v>2135</v>
      </c>
      <c r="F142" s="181">
        <v>16500</v>
      </c>
      <c r="G142" s="181">
        <v>13289.46</v>
      </c>
      <c r="H142" s="437"/>
    </row>
    <row r="143" spans="1:8" ht="78.75" x14ac:dyDescent="0.75">
      <c r="A143" s="178" t="s">
        <v>16</v>
      </c>
      <c r="B143" s="179" t="s">
        <v>2136</v>
      </c>
      <c r="C143" s="187" t="s">
        <v>2137</v>
      </c>
      <c r="D143" s="185">
        <v>1.3009999999999999</v>
      </c>
      <c r="E143" s="178" t="s">
        <v>2138</v>
      </c>
      <c r="F143" s="181">
        <v>33300</v>
      </c>
      <c r="G143" s="181">
        <v>22200</v>
      </c>
      <c r="H143" s="437"/>
    </row>
    <row r="144" spans="1:8" ht="78.75" x14ac:dyDescent="0.75">
      <c r="A144" s="203" t="s">
        <v>18</v>
      </c>
      <c r="B144" s="179" t="s">
        <v>2139</v>
      </c>
      <c r="C144" s="187" t="s">
        <v>2140</v>
      </c>
      <c r="D144" s="185">
        <v>4.048</v>
      </c>
      <c r="E144" s="178" t="s">
        <v>2141</v>
      </c>
      <c r="F144" s="181">
        <v>113000</v>
      </c>
      <c r="G144" s="181">
        <v>92911.039999999994</v>
      </c>
      <c r="H144" s="437"/>
    </row>
    <row r="145" spans="1:8" ht="94.5" x14ac:dyDescent="0.75">
      <c r="A145" s="178" t="s">
        <v>20</v>
      </c>
      <c r="B145" s="186" t="s">
        <v>2142</v>
      </c>
      <c r="C145" s="180" t="s">
        <v>2143</v>
      </c>
      <c r="D145" s="178">
        <v>3.0630000000000002</v>
      </c>
      <c r="E145" s="178" t="s">
        <v>2144</v>
      </c>
      <c r="F145" s="181">
        <v>82100</v>
      </c>
      <c r="G145" s="181">
        <v>54733.4</v>
      </c>
      <c r="H145" s="437"/>
    </row>
    <row r="146" spans="1:8" ht="78.75" x14ac:dyDescent="0.75">
      <c r="A146" s="178" t="s">
        <v>22</v>
      </c>
      <c r="B146" s="186" t="s">
        <v>2145</v>
      </c>
      <c r="C146" s="187" t="s">
        <v>2146</v>
      </c>
      <c r="D146" s="185">
        <v>0.20799999999999999</v>
      </c>
      <c r="E146" s="178" t="s">
        <v>2147</v>
      </c>
      <c r="F146" s="181">
        <v>4370</v>
      </c>
      <c r="G146" s="181">
        <v>3313.82</v>
      </c>
      <c r="H146" s="437"/>
    </row>
    <row r="147" spans="1:8" ht="78.75" x14ac:dyDescent="0.75">
      <c r="A147" s="178" t="s">
        <v>23</v>
      </c>
      <c r="B147" s="186" t="s">
        <v>1894</v>
      </c>
      <c r="C147" s="187" t="s">
        <v>2148</v>
      </c>
      <c r="D147" s="185">
        <v>0.13700000000000001</v>
      </c>
      <c r="E147" s="178" t="s">
        <v>2149</v>
      </c>
      <c r="F147" s="181">
        <v>2880</v>
      </c>
      <c r="G147" s="181">
        <v>1952</v>
      </c>
      <c r="H147" s="437"/>
    </row>
    <row r="148" spans="1:8" ht="63" x14ac:dyDescent="0.75">
      <c r="A148" s="178" t="s">
        <v>25</v>
      </c>
      <c r="B148" s="186" t="s">
        <v>2150</v>
      </c>
      <c r="C148" s="187" t="s">
        <v>2151</v>
      </c>
      <c r="D148" s="185">
        <v>0.126</v>
      </c>
      <c r="E148" s="178" t="s">
        <v>2152</v>
      </c>
      <c r="F148" s="181">
        <v>3220</v>
      </c>
      <c r="G148" s="181">
        <v>2182.38</v>
      </c>
      <c r="H148" s="437"/>
    </row>
    <row r="149" spans="1:8" ht="78.75" x14ac:dyDescent="0.75">
      <c r="A149" s="203" t="s">
        <v>27</v>
      </c>
      <c r="B149" s="186" t="s">
        <v>2153</v>
      </c>
      <c r="C149" s="187" t="s">
        <v>2154</v>
      </c>
      <c r="D149" s="185">
        <v>0.38100000000000001</v>
      </c>
      <c r="E149" s="178" t="s">
        <v>2155</v>
      </c>
      <c r="F149" s="181">
        <v>8000</v>
      </c>
      <c r="G149" s="181">
        <v>5333.6</v>
      </c>
      <c r="H149" s="437"/>
    </row>
    <row r="150" spans="1:8" ht="110.25" x14ac:dyDescent="0.75">
      <c r="A150" s="178" t="s">
        <v>29</v>
      </c>
      <c r="B150" s="179" t="s">
        <v>2156</v>
      </c>
      <c r="C150" s="187" t="s">
        <v>2157</v>
      </c>
      <c r="D150" s="185">
        <v>1.7589999999999999</v>
      </c>
      <c r="E150" s="178" t="s">
        <v>2158</v>
      </c>
      <c r="F150" s="181">
        <v>299634.42</v>
      </c>
      <c r="G150" s="181">
        <v>45181.599999999999</v>
      </c>
      <c r="H150" s="437"/>
    </row>
    <row r="151" spans="1:8" ht="63" x14ac:dyDescent="0.75">
      <c r="A151" s="178" t="s">
        <v>30</v>
      </c>
      <c r="B151" s="186" t="s">
        <v>2159</v>
      </c>
      <c r="C151" s="187" t="s">
        <v>2160</v>
      </c>
      <c r="D151" s="185">
        <v>3.99</v>
      </c>
      <c r="E151" s="178" t="s">
        <v>2161</v>
      </c>
      <c r="F151" s="181">
        <v>85800</v>
      </c>
      <c r="G151" s="181">
        <v>62217.84</v>
      </c>
      <c r="H151" s="438"/>
    </row>
    <row r="152" spans="1:8" ht="15.75" x14ac:dyDescent="0.75">
      <c r="A152" s="448" t="s">
        <v>40</v>
      </c>
      <c r="B152" s="448"/>
      <c r="C152" s="448"/>
      <c r="D152" s="204">
        <f>SUM(D138:D151)</f>
        <v>18.084000000000003</v>
      </c>
      <c r="E152" s="167"/>
      <c r="F152" s="201">
        <f>SUM(F138:F151)</f>
        <v>984068.6399999999</v>
      </c>
      <c r="G152" s="201">
        <f>SUM(G138:G151)</f>
        <v>365630.52</v>
      </c>
      <c r="H152" s="171"/>
    </row>
    <row r="153" spans="1:8" ht="15.75" x14ac:dyDescent="0.75">
      <c r="A153" s="455" t="s">
        <v>78</v>
      </c>
      <c r="B153" s="344"/>
      <c r="C153" s="344"/>
      <c r="D153" s="344"/>
      <c r="E153" s="344"/>
      <c r="F153" s="344"/>
      <c r="G153" s="205">
        <v>44651</v>
      </c>
      <c r="H153" s="171"/>
    </row>
    <row r="154" spans="1:8" ht="78.75" x14ac:dyDescent="0.75">
      <c r="A154" s="178" t="s">
        <v>32</v>
      </c>
      <c r="B154" s="179" t="s">
        <v>2162</v>
      </c>
      <c r="C154" s="187" t="s">
        <v>2163</v>
      </c>
      <c r="D154" s="185">
        <v>0.316</v>
      </c>
      <c r="E154" s="178" t="s">
        <v>2164</v>
      </c>
      <c r="F154" s="181">
        <v>9100</v>
      </c>
      <c r="G154" s="181">
        <v>7633.76</v>
      </c>
      <c r="H154" s="436" t="s">
        <v>2124</v>
      </c>
    </row>
    <row r="155" spans="1:8" ht="63" x14ac:dyDescent="0.75">
      <c r="A155" s="178" t="s">
        <v>34</v>
      </c>
      <c r="B155" s="186" t="s">
        <v>2165</v>
      </c>
      <c r="C155" s="187" t="s">
        <v>2166</v>
      </c>
      <c r="D155" s="185">
        <v>3.9455</v>
      </c>
      <c r="E155" s="179" t="s">
        <v>2167</v>
      </c>
      <c r="F155" s="181">
        <v>147451.4</v>
      </c>
      <c r="G155" s="181">
        <v>6366.76</v>
      </c>
      <c r="H155" s="437"/>
    </row>
    <row r="156" spans="1:8" ht="63" x14ac:dyDescent="0.75">
      <c r="A156" s="178" t="s">
        <v>36</v>
      </c>
      <c r="B156" s="179" t="s">
        <v>2168</v>
      </c>
      <c r="C156" s="180" t="s">
        <v>2169</v>
      </c>
      <c r="D156" s="178">
        <v>0.192</v>
      </c>
      <c r="E156" s="178" t="s">
        <v>2170</v>
      </c>
      <c r="F156" s="181">
        <v>64295.64</v>
      </c>
      <c r="G156" s="181">
        <v>6083.8</v>
      </c>
      <c r="H156" s="437"/>
    </row>
    <row r="157" spans="1:8" ht="63" x14ac:dyDescent="0.75">
      <c r="A157" s="178" t="s">
        <v>38</v>
      </c>
      <c r="B157" s="179" t="s">
        <v>1886</v>
      </c>
      <c r="C157" s="180" t="s">
        <v>2171</v>
      </c>
      <c r="D157" s="178">
        <v>0.61099999999999999</v>
      </c>
      <c r="E157" s="178" t="s">
        <v>2172</v>
      </c>
      <c r="F157" s="181">
        <v>324664.03999999998</v>
      </c>
      <c r="G157" s="181">
        <v>36492.120000000003</v>
      </c>
      <c r="H157" s="437"/>
    </row>
    <row r="158" spans="1:8" ht="63" x14ac:dyDescent="0.75">
      <c r="A158" s="178" t="s">
        <v>211</v>
      </c>
      <c r="B158" s="179" t="s">
        <v>1886</v>
      </c>
      <c r="C158" s="180" t="s">
        <v>2173</v>
      </c>
      <c r="D158" s="178">
        <v>0.23899999999999999</v>
      </c>
      <c r="E158" s="178" t="s">
        <v>2174</v>
      </c>
      <c r="F158" s="181">
        <v>52421.22</v>
      </c>
      <c r="G158" s="181">
        <v>6258.87</v>
      </c>
      <c r="H158" s="437"/>
    </row>
    <row r="159" spans="1:8" ht="63" x14ac:dyDescent="0.75">
      <c r="A159" s="178" t="s">
        <v>213</v>
      </c>
      <c r="B159" s="179" t="s">
        <v>1886</v>
      </c>
      <c r="C159" s="180" t="s">
        <v>2175</v>
      </c>
      <c r="D159" s="178">
        <v>0.56799999999999995</v>
      </c>
      <c r="E159" s="178" t="s">
        <v>2176</v>
      </c>
      <c r="F159" s="181">
        <v>199837.81</v>
      </c>
      <c r="G159" s="181">
        <v>28599.51</v>
      </c>
      <c r="H159" s="437"/>
    </row>
    <row r="160" spans="1:8" ht="63" x14ac:dyDescent="0.75">
      <c r="A160" s="178" t="s">
        <v>215</v>
      </c>
      <c r="B160" s="179" t="s">
        <v>1886</v>
      </c>
      <c r="C160" s="206" t="s">
        <v>2177</v>
      </c>
      <c r="D160" s="178">
        <v>0.34599999999999997</v>
      </c>
      <c r="E160" s="178" t="s">
        <v>2178</v>
      </c>
      <c r="F160" s="181">
        <v>155236.32999999999</v>
      </c>
      <c r="G160" s="181">
        <v>22099.94</v>
      </c>
      <c r="H160" s="437"/>
    </row>
    <row r="161" spans="1:8" ht="63" x14ac:dyDescent="0.75">
      <c r="A161" s="178" t="s">
        <v>218</v>
      </c>
      <c r="B161" s="179" t="s">
        <v>1886</v>
      </c>
      <c r="C161" s="180" t="s">
        <v>2179</v>
      </c>
      <c r="D161" s="178">
        <v>0.182</v>
      </c>
      <c r="E161" s="178" t="s">
        <v>2180</v>
      </c>
      <c r="F161" s="181">
        <v>47787.3</v>
      </c>
      <c r="G161" s="181">
        <v>6883.62</v>
      </c>
      <c r="H161" s="437"/>
    </row>
    <row r="162" spans="1:8" ht="63" x14ac:dyDescent="0.75">
      <c r="A162" s="178" t="s">
        <v>220</v>
      </c>
      <c r="B162" s="179" t="s">
        <v>1886</v>
      </c>
      <c r="C162" s="180" t="s">
        <v>2181</v>
      </c>
      <c r="D162" s="178">
        <v>0.40600000000000003</v>
      </c>
      <c r="E162" s="178" t="s">
        <v>2182</v>
      </c>
      <c r="F162" s="181">
        <v>115268.77</v>
      </c>
      <c r="G162" s="181">
        <v>16544.46</v>
      </c>
      <c r="H162" s="437"/>
    </row>
    <row r="163" spans="1:8" ht="63" x14ac:dyDescent="0.75">
      <c r="A163" s="178" t="s">
        <v>222</v>
      </c>
      <c r="B163" s="179" t="s">
        <v>1886</v>
      </c>
      <c r="C163" s="180" t="s">
        <v>2183</v>
      </c>
      <c r="D163" s="178">
        <v>0.42499999999999999</v>
      </c>
      <c r="E163" s="178" t="s">
        <v>2184</v>
      </c>
      <c r="F163" s="181">
        <v>195376.03</v>
      </c>
      <c r="G163" s="181">
        <v>17891.97</v>
      </c>
      <c r="H163" s="437"/>
    </row>
    <row r="164" spans="1:8" ht="78.75" x14ac:dyDescent="0.75">
      <c r="A164" s="178" t="s">
        <v>225</v>
      </c>
      <c r="B164" s="179" t="s">
        <v>1883</v>
      </c>
      <c r="C164" s="180" t="s">
        <v>2185</v>
      </c>
      <c r="D164" s="178">
        <v>1.046</v>
      </c>
      <c r="E164" s="178" t="s">
        <v>2186</v>
      </c>
      <c r="F164" s="181">
        <v>10200</v>
      </c>
      <c r="G164" s="181">
        <v>85850</v>
      </c>
      <c r="H164" s="437"/>
    </row>
    <row r="165" spans="1:8" ht="15.75" x14ac:dyDescent="0.75">
      <c r="A165" s="452" t="s">
        <v>227</v>
      </c>
      <c r="B165" s="453" t="s">
        <v>2187</v>
      </c>
      <c r="C165" s="428" t="s">
        <v>2188</v>
      </c>
      <c r="D165" s="429">
        <v>0.13900000000000001</v>
      </c>
      <c r="E165" s="452" t="s">
        <v>2189</v>
      </c>
      <c r="F165" s="181">
        <v>5810</v>
      </c>
      <c r="G165" s="181">
        <v>4865.8100000000004</v>
      </c>
      <c r="H165" s="437"/>
    </row>
    <row r="166" spans="1:8" ht="15.75" x14ac:dyDescent="0.75">
      <c r="A166" s="452"/>
      <c r="B166" s="453"/>
      <c r="C166" s="456"/>
      <c r="D166" s="457"/>
      <c r="E166" s="453"/>
      <c r="F166" s="181">
        <v>1970</v>
      </c>
      <c r="G166" s="181">
        <v>1543.34</v>
      </c>
      <c r="H166" s="438"/>
    </row>
    <row r="167" spans="1:8" ht="15.75" x14ac:dyDescent="0.75">
      <c r="A167" s="458" t="s">
        <v>40</v>
      </c>
      <c r="B167" s="459"/>
      <c r="C167" s="459"/>
      <c r="D167" s="180">
        <f>SUM(D154:D166)</f>
        <v>8.415499999999998</v>
      </c>
      <c r="E167" s="207"/>
      <c r="F167" s="201">
        <f>SUM(F154:F166)</f>
        <v>1329418.5399999998</v>
      </c>
      <c r="G167" s="201">
        <f>SUM(G154:G166)</f>
        <v>247113.96</v>
      </c>
      <c r="H167" s="171"/>
    </row>
    <row r="168" spans="1:8" ht="15.75" x14ac:dyDescent="0.75">
      <c r="A168" s="449" t="s">
        <v>2062</v>
      </c>
      <c r="B168" s="460"/>
      <c r="C168" s="460"/>
      <c r="D168" s="460"/>
      <c r="E168" s="460"/>
      <c r="F168" s="461"/>
      <c r="G168" s="202">
        <v>44651</v>
      </c>
      <c r="H168" s="171"/>
    </row>
    <row r="169" spans="1:8" ht="63" x14ac:dyDescent="0.75">
      <c r="A169" s="178" t="s">
        <v>229</v>
      </c>
      <c r="B169" s="186" t="s">
        <v>2190</v>
      </c>
      <c r="C169" s="206" t="s">
        <v>2191</v>
      </c>
      <c r="D169" s="178">
        <v>1.736</v>
      </c>
      <c r="E169" s="178" t="s">
        <v>2192</v>
      </c>
      <c r="F169" s="178">
        <v>151099.12</v>
      </c>
      <c r="G169" s="178">
        <v>50942.16</v>
      </c>
      <c r="H169" s="436" t="s">
        <v>2124</v>
      </c>
    </row>
    <row r="170" spans="1:8" ht="78.75" x14ac:dyDescent="0.75">
      <c r="A170" s="178" t="s">
        <v>1351</v>
      </c>
      <c r="B170" s="186" t="s">
        <v>2193</v>
      </c>
      <c r="C170" s="187" t="s">
        <v>2194</v>
      </c>
      <c r="D170" s="185">
        <v>2.476</v>
      </c>
      <c r="E170" s="178" t="s">
        <v>2195</v>
      </c>
      <c r="F170" s="178">
        <v>117123.97</v>
      </c>
      <c r="G170" s="178">
        <v>7854.96</v>
      </c>
      <c r="H170" s="437"/>
    </row>
    <row r="171" spans="1:8" ht="15.75" x14ac:dyDescent="0.75">
      <c r="A171" s="452" t="s">
        <v>1352</v>
      </c>
      <c r="B171" s="427" t="s">
        <v>2196</v>
      </c>
      <c r="C171" s="428" t="s">
        <v>2197</v>
      </c>
      <c r="D171" s="429">
        <v>0.72399999999999998</v>
      </c>
      <c r="E171" s="452" t="s">
        <v>2198</v>
      </c>
      <c r="F171" s="181">
        <v>59176.38</v>
      </c>
      <c r="G171" s="181">
        <v>38234.400000000001</v>
      </c>
      <c r="H171" s="437"/>
    </row>
    <row r="172" spans="1:8" ht="15.75" x14ac:dyDescent="0.75">
      <c r="A172" s="452"/>
      <c r="B172" s="453"/>
      <c r="C172" s="454"/>
      <c r="D172" s="430"/>
      <c r="E172" s="452"/>
      <c r="F172" s="181">
        <v>4700</v>
      </c>
      <c r="G172" s="181">
        <v>6466.5</v>
      </c>
      <c r="H172" s="438"/>
    </row>
    <row r="173" spans="1:8" ht="15.75" x14ac:dyDescent="0.75">
      <c r="A173" s="458" t="s">
        <v>40</v>
      </c>
      <c r="B173" s="459"/>
      <c r="C173" s="459"/>
      <c r="D173" s="180">
        <f>SUM(D169:D172)</f>
        <v>4.9359999999999999</v>
      </c>
      <c r="E173" s="207"/>
      <c r="F173" s="201">
        <f>SUM(F169:F172)</f>
        <v>332099.46999999997</v>
      </c>
      <c r="G173" s="201">
        <f>SUM(G169:G172)</f>
        <v>103498.02</v>
      </c>
      <c r="H173" s="171"/>
    </row>
    <row r="174" spans="1:8" ht="15.75" x14ac:dyDescent="0.75">
      <c r="A174" s="449" t="s">
        <v>107</v>
      </c>
      <c r="B174" s="443"/>
      <c r="C174" s="443"/>
      <c r="D174" s="443"/>
      <c r="E174" s="443"/>
      <c r="F174" s="444"/>
      <c r="G174" s="202">
        <v>44651</v>
      </c>
      <c r="H174" s="171"/>
    </row>
    <row r="175" spans="1:8" ht="15.75" x14ac:dyDescent="0.75">
      <c r="A175" s="452" t="s">
        <v>1353</v>
      </c>
      <c r="B175" s="427" t="s">
        <v>2199</v>
      </c>
      <c r="C175" s="428" t="s">
        <v>2200</v>
      </c>
      <c r="D175" s="429">
        <v>0.97799999999999998</v>
      </c>
      <c r="E175" s="452" t="s">
        <v>2201</v>
      </c>
      <c r="F175" s="181">
        <v>55700</v>
      </c>
      <c r="G175" s="181">
        <v>48969.68</v>
      </c>
      <c r="H175" s="171"/>
    </row>
    <row r="176" spans="1:8" ht="15.75" x14ac:dyDescent="0.75">
      <c r="A176" s="452"/>
      <c r="B176" s="453"/>
      <c r="C176" s="428"/>
      <c r="D176" s="430"/>
      <c r="E176" s="452"/>
      <c r="F176" s="181">
        <v>18300</v>
      </c>
      <c r="G176" s="181">
        <v>15351.57</v>
      </c>
      <c r="H176" s="436" t="s">
        <v>2124</v>
      </c>
    </row>
    <row r="177" spans="1:8" ht="94.5" x14ac:dyDescent="0.75">
      <c r="A177" s="178" t="s">
        <v>1354</v>
      </c>
      <c r="B177" s="186" t="s">
        <v>1886</v>
      </c>
      <c r="C177" s="187" t="s">
        <v>2202</v>
      </c>
      <c r="D177" s="185">
        <v>1.71</v>
      </c>
      <c r="E177" s="178" t="s">
        <v>2203</v>
      </c>
      <c r="F177" s="181">
        <v>315975.44</v>
      </c>
      <c r="G177" s="181">
        <v>19443.349999999999</v>
      </c>
      <c r="H177" s="437"/>
    </row>
    <row r="178" spans="1:8" ht="94.5" x14ac:dyDescent="0.75">
      <c r="A178" s="178" t="s">
        <v>1355</v>
      </c>
      <c r="B178" s="186" t="s">
        <v>1886</v>
      </c>
      <c r="C178" s="187" t="s">
        <v>2204</v>
      </c>
      <c r="D178" s="185">
        <v>0.53500000000000003</v>
      </c>
      <c r="E178" s="178" t="s">
        <v>2205</v>
      </c>
      <c r="F178" s="181">
        <v>235209.11</v>
      </c>
      <c r="G178" s="181">
        <v>0</v>
      </c>
      <c r="H178" s="437"/>
    </row>
    <row r="179" spans="1:8" ht="94.5" x14ac:dyDescent="0.75">
      <c r="A179" s="178" t="s">
        <v>1356</v>
      </c>
      <c r="B179" s="186" t="s">
        <v>1886</v>
      </c>
      <c r="C179" s="187" t="s">
        <v>2206</v>
      </c>
      <c r="D179" s="185">
        <v>1.19</v>
      </c>
      <c r="E179" s="178" t="s">
        <v>2207</v>
      </c>
      <c r="F179" s="181">
        <v>216239.65</v>
      </c>
      <c r="G179" s="181">
        <v>168769.02</v>
      </c>
      <c r="H179" s="437"/>
    </row>
    <row r="180" spans="1:8" ht="94.5" x14ac:dyDescent="0.75">
      <c r="A180" s="178" t="s">
        <v>1357</v>
      </c>
      <c r="B180" s="186" t="s">
        <v>2208</v>
      </c>
      <c r="C180" s="187" t="s">
        <v>2209</v>
      </c>
      <c r="D180" s="185">
        <v>0.27500000000000002</v>
      </c>
      <c r="E180" s="178" t="s">
        <v>2210</v>
      </c>
      <c r="F180" s="181">
        <v>131487.49</v>
      </c>
      <c r="G180" s="181">
        <v>20393.580000000002</v>
      </c>
      <c r="H180" s="437"/>
    </row>
    <row r="181" spans="1:8" ht="78.75" x14ac:dyDescent="0.75">
      <c r="A181" s="178" t="s">
        <v>1358</v>
      </c>
      <c r="B181" s="186" t="s">
        <v>1835</v>
      </c>
      <c r="C181" s="187" t="s">
        <v>2211</v>
      </c>
      <c r="D181" s="185">
        <v>0.35799999999999998</v>
      </c>
      <c r="E181" s="208" t="s">
        <v>2212</v>
      </c>
      <c r="F181" s="181">
        <v>283.25</v>
      </c>
      <c r="G181" s="181">
        <v>38.76</v>
      </c>
      <c r="H181" s="437"/>
    </row>
    <row r="182" spans="1:8" ht="94.5" x14ac:dyDescent="0.75">
      <c r="A182" s="178" t="s">
        <v>1359</v>
      </c>
      <c r="B182" s="186" t="s">
        <v>1886</v>
      </c>
      <c r="C182" s="187" t="s">
        <v>2213</v>
      </c>
      <c r="D182" s="185">
        <v>0.42499999999999999</v>
      </c>
      <c r="E182" s="178" t="s">
        <v>2214</v>
      </c>
      <c r="F182" s="181">
        <v>154946.71</v>
      </c>
      <c r="G182" s="181">
        <v>21179.98</v>
      </c>
      <c r="H182" s="437"/>
    </row>
    <row r="183" spans="1:8" ht="94.5" x14ac:dyDescent="0.75">
      <c r="A183" s="178" t="s">
        <v>1360</v>
      </c>
      <c r="B183" s="186" t="s">
        <v>2215</v>
      </c>
      <c r="C183" s="187" t="s">
        <v>2216</v>
      </c>
      <c r="D183" s="185">
        <v>0.63200000000000001</v>
      </c>
      <c r="E183" s="178" t="s">
        <v>2217</v>
      </c>
      <c r="F183" s="181">
        <v>7910</v>
      </c>
      <c r="G183" s="181">
        <v>68023.850000000006</v>
      </c>
      <c r="H183" s="437"/>
    </row>
    <row r="184" spans="1:8" ht="63" x14ac:dyDescent="0.75">
      <c r="A184" s="178" t="s">
        <v>1361</v>
      </c>
      <c r="B184" s="186" t="s">
        <v>2218</v>
      </c>
      <c r="C184" s="187" t="s">
        <v>2219</v>
      </c>
      <c r="D184" s="185">
        <v>0.33</v>
      </c>
      <c r="E184" s="178" t="s">
        <v>2220</v>
      </c>
      <c r="F184" s="181">
        <v>43400</v>
      </c>
      <c r="G184" s="181">
        <v>36347.629999999997</v>
      </c>
      <c r="H184" s="437"/>
    </row>
    <row r="185" spans="1:8" ht="94.5" x14ac:dyDescent="0.75">
      <c r="A185" s="178" t="s">
        <v>1362</v>
      </c>
      <c r="B185" s="186" t="s">
        <v>1870</v>
      </c>
      <c r="C185" s="187" t="s">
        <v>2221</v>
      </c>
      <c r="D185" s="185">
        <v>0.45100000000000001</v>
      </c>
      <c r="E185" s="178" t="s">
        <v>2222</v>
      </c>
      <c r="F185" s="181">
        <v>12400</v>
      </c>
      <c r="G185" s="181">
        <v>9625.36</v>
      </c>
      <c r="H185" s="437"/>
    </row>
    <row r="186" spans="1:8" ht="94.5" x14ac:dyDescent="0.75">
      <c r="A186" s="178" t="s">
        <v>1363</v>
      </c>
      <c r="B186" s="186" t="s">
        <v>1870</v>
      </c>
      <c r="C186" s="187" t="s">
        <v>2223</v>
      </c>
      <c r="D186" s="185">
        <v>0.23499999999999999</v>
      </c>
      <c r="E186" s="185" t="s">
        <v>2224</v>
      </c>
      <c r="F186" s="188">
        <v>3300</v>
      </c>
      <c r="G186" s="188">
        <v>2502.5</v>
      </c>
      <c r="H186" s="437"/>
    </row>
    <row r="187" spans="1:8" ht="78.75" x14ac:dyDescent="0.75">
      <c r="A187" s="178" t="s">
        <v>1364</v>
      </c>
      <c r="B187" s="186" t="s">
        <v>2225</v>
      </c>
      <c r="C187" s="187" t="s">
        <v>2226</v>
      </c>
      <c r="D187" s="185">
        <v>9.2999999999999999E-2</v>
      </c>
      <c r="E187" s="178" t="s">
        <v>2227</v>
      </c>
      <c r="F187" s="181">
        <v>14000</v>
      </c>
      <c r="G187" s="181">
        <v>11725.13</v>
      </c>
      <c r="H187" s="437"/>
    </row>
    <row r="188" spans="1:8" ht="78.75" x14ac:dyDescent="0.75">
      <c r="A188" s="178" t="s">
        <v>1365</v>
      </c>
      <c r="B188" s="186" t="s">
        <v>2225</v>
      </c>
      <c r="C188" s="193" t="s">
        <v>2228</v>
      </c>
      <c r="D188" s="185">
        <v>0.121</v>
      </c>
      <c r="E188" s="186" t="s">
        <v>2229</v>
      </c>
      <c r="F188" s="209">
        <v>15600</v>
      </c>
      <c r="G188" s="188">
        <v>13065</v>
      </c>
      <c r="H188" s="437"/>
    </row>
    <row r="189" spans="1:8" ht="94.5" x14ac:dyDescent="0.75">
      <c r="A189" s="178" t="s">
        <v>1366</v>
      </c>
      <c r="B189" s="186" t="s">
        <v>1886</v>
      </c>
      <c r="C189" s="187" t="s">
        <v>2230</v>
      </c>
      <c r="D189" s="185">
        <v>0.33700000000000002</v>
      </c>
      <c r="E189" s="178" t="s">
        <v>2231</v>
      </c>
      <c r="F189" s="181">
        <v>133514.82999999999</v>
      </c>
      <c r="G189" s="181">
        <v>18338.12</v>
      </c>
      <c r="H189" s="437"/>
    </row>
    <row r="190" spans="1:8" ht="63" x14ac:dyDescent="0.75">
      <c r="A190" s="178" t="s">
        <v>1367</v>
      </c>
      <c r="B190" s="186" t="s">
        <v>1835</v>
      </c>
      <c r="C190" s="187" t="s">
        <v>2232</v>
      </c>
      <c r="D190" s="185">
        <v>0.57899999999999996</v>
      </c>
      <c r="E190" s="210" t="s">
        <v>2233</v>
      </c>
      <c r="F190" s="181">
        <v>377.66</v>
      </c>
      <c r="G190" s="181">
        <v>51.59</v>
      </c>
      <c r="H190" s="437"/>
    </row>
    <row r="191" spans="1:8" ht="78.75" x14ac:dyDescent="0.75">
      <c r="A191" s="178" t="s">
        <v>1472</v>
      </c>
      <c r="B191" s="186" t="s">
        <v>1886</v>
      </c>
      <c r="C191" s="187" t="s">
        <v>2234</v>
      </c>
      <c r="D191" s="185">
        <v>0.35</v>
      </c>
      <c r="E191" s="178" t="s">
        <v>2235</v>
      </c>
      <c r="F191" s="181">
        <v>156534.94</v>
      </c>
      <c r="G191" s="181">
        <v>44288.1</v>
      </c>
      <c r="H191" s="437"/>
    </row>
    <row r="192" spans="1:8" ht="78.75" x14ac:dyDescent="0.75">
      <c r="A192" s="178" t="s">
        <v>1523</v>
      </c>
      <c r="B192" s="179" t="s">
        <v>1886</v>
      </c>
      <c r="C192" s="211" t="s">
        <v>2236</v>
      </c>
      <c r="D192" s="178">
        <v>0.28999999999999998</v>
      </c>
      <c r="E192" s="178" t="s">
        <v>2237</v>
      </c>
      <c r="F192" s="181">
        <v>128301.67</v>
      </c>
      <c r="G192" s="181">
        <v>17544.27</v>
      </c>
      <c r="H192" s="437"/>
    </row>
    <row r="193" spans="1:8" ht="78.75" x14ac:dyDescent="0.75">
      <c r="A193" s="178" t="s">
        <v>1699</v>
      </c>
      <c r="B193" s="179" t="s">
        <v>2238</v>
      </c>
      <c r="C193" s="187" t="s">
        <v>2239</v>
      </c>
      <c r="D193" s="185">
        <v>0.41499999999999998</v>
      </c>
      <c r="E193" s="178" t="s">
        <v>2240</v>
      </c>
      <c r="F193" s="181">
        <v>87878.82</v>
      </c>
      <c r="G193" s="181">
        <v>42657.760000000002</v>
      </c>
      <c r="H193" s="437"/>
    </row>
    <row r="194" spans="1:8" ht="94.5" x14ac:dyDescent="0.75">
      <c r="A194" s="178" t="s">
        <v>1702</v>
      </c>
      <c r="B194" s="186" t="s">
        <v>1886</v>
      </c>
      <c r="C194" s="187" t="s">
        <v>2241</v>
      </c>
      <c r="D194" s="185">
        <v>0.29499999999999998</v>
      </c>
      <c r="E194" s="178" t="s">
        <v>2242</v>
      </c>
      <c r="F194" s="181">
        <v>145678.87</v>
      </c>
      <c r="G194" s="181">
        <v>16592.95</v>
      </c>
      <c r="H194" s="437"/>
    </row>
    <row r="195" spans="1:8" ht="94.5" x14ac:dyDescent="0.75">
      <c r="A195" s="178" t="s">
        <v>1706</v>
      </c>
      <c r="B195" s="186" t="s">
        <v>1886</v>
      </c>
      <c r="C195" s="187" t="s">
        <v>2243</v>
      </c>
      <c r="D195" s="185">
        <v>1.643</v>
      </c>
      <c r="E195" s="178" t="s">
        <v>2244</v>
      </c>
      <c r="F195" s="181">
        <v>507546.7</v>
      </c>
      <c r="G195" s="181">
        <v>118619.93</v>
      </c>
      <c r="H195" s="437"/>
    </row>
    <row r="196" spans="1:8" ht="94.5" x14ac:dyDescent="0.75">
      <c r="A196" s="178" t="s">
        <v>1709</v>
      </c>
      <c r="B196" s="179" t="s">
        <v>2245</v>
      </c>
      <c r="C196" s="187" t="s">
        <v>2246</v>
      </c>
      <c r="D196" s="185">
        <v>1.0209999999999999</v>
      </c>
      <c r="E196" s="178" t="s">
        <v>2247</v>
      </c>
      <c r="F196" s="181">
        <v>66600</v>
      </c>
      <c r="G196" s="181">
        <v>51060</v>
      </c>
      <c r="H196" s="437"/>
    </row>
    <row r="197" spans="1:8" ht="15.75" x14ac:dyDescent="0.75">
      <c r="A197" s="452" t="s">
        <v>1794</v>
      </c>
      <c r="B197" s="427" t="s">
        <v>2248</v>
      </c>
      <c r="C197" s="428" t="s">
        <v>2249</v>
      </c>
      <c r="D197" s="429">
        <v>1.1679999999999999</v>
      </c>
      <c r="E197" s="452" t="s">
        <v>2250</v>
      </c>
      <c r="F197" s="181">
        <v>34800</v>
      </c>
      <c r="G197" s="181">
        <v>30621.599999999999</v>
      </c>
      <c r="H197" s="437"/>
    </row>
    <row r="198" spans="1:8" ht="15.75" x14ac:dyDescent="0.75">
      <c r="A198" s="453"/>
      <c r="B198" s="453"/>
      <c r="C198" s="477"/>
      <c r="D198" s="457"/>
      <c r="E198" s="453"/>
      <c r="F198" s="181">
        <v>29800</v>
      </c>
      <c r="G198" s="181">
        <v>23082.400000000001</v>
      </c>
      <c r="H198" s="437"/>
    </row>
    <row r="199" spans="1:8" ht="78.75" x14ac:dyDescent="0.75">
      <c r="A199" s="178" t="s">
        <v>2039</v>
      </c>
      <c r="B199" s="186" t="s">
        <v>2251</v>
      </c>
      <c r="C199" s="187" t="s">
        <v>2252</v>
      </c>
      <c r="D199" s="185">
        <v>0.25700000000000001</v>
      </c>
      <c r="E199" s="178" t="s">
        <v>2253</v>
      </c>
      <c r="F199" s="181">
        <v>114326.88</v>
      </c>
      <c r="G199" s="181">
        <v>30901.91</v>
      </c>
      <c r="H199" s="437"/>
    </row>
    <row r="200" spans="1:8" ht="63" x14ac:dyDescent="0.75">
      <c r="A200" s="178" t="s">
        <v>2042</v>
      </c>
      <c r="B200" s="186" t="s">
        <v>2254</v>
      </c>
      <c r="C200" s="187" t="s">
        <v>2255</v>
      </c>
      <c r="D200" s="185">
        <v>0.28100000000000003</v>
      </c>
      <c r="E200" s="178" t="s">
        <v>2256</v>
      </c>
      <c r="F200" s="181">
        <v>80100</v>
      </c>
      <c r="G200" s="181">
        <v>67083.75</v>
      </c>
      <c r="H200" s="437"/>
    </row>
    <row r="201" spans="1:8" ht="15.75" x14ac:dyDescent="0.75">
      <c r="A201" s="452" t="s">
        <v>2045</v>
      </c>
      <c r="B201" s="427" t="s">
        <v>2257</v>
      </c>
      <c r="C201" s="428" t="s">
        <v>2258</v>
      </c>
      <c r="D201" s="429">
        <v>1.27</v>
      </c>
      <c r="E201" s="452" t="s">
        <v>2259</v>
      </c>
      <c r="F201" s="181">
        <v>30600</v>
      </c>
      <c r="G201" s="181">
        <v>24369.03</v>
      </c>
      <c r="H201" s="437"/>
    </row>
    <row r="202" spans="1:8" ht="15.75" x14ac:dyDescent="0.75">
      <c r="A202" s="452"/>
      <c r="B202" s="453"/>
      <c r="C202" s="454"/>
      <c r="D202" s="430"/>
      <c r="E202" s="452"/>
      <c r="F202" s="181">
        <v>14700</v>
      </c>
      <c r="G202" s="181">
        <v>12923.75</v>
      </c>
      <c r="H202" s="437"/>
    </row>
    <row r="203" spans="1:8" ht="63" x14ac:dyDescent="0.75">
      <c r="A203" s="178" t="s">
        <v>2048</v>
      </c>
      <c r="B203" s="186" t="s">
        <v>2260</v>
      </c>
      <c r="C203" s="187" t="s">
        <v>2261</v>
      </c>
      <c r="D203" s="185">
        <v>1.4039999999999999</v>
      </c>
      <c r="E203" s="178" t="s">
        <v>2262</v>
      </c>
      <c r="F203" s="181">
        <v>39200</v>
      </c>
      <c r="G203" s="181">
        <v>30706.58</v>
      </c>
      <c r="H203" s="437"/>
    </row>
    <row r="204" spans="1:8" ht="63" x14ac:dyDescent="0.75">
      <c r="A204" s="178" t="s">
        <v>2051</v>
      </c>
      <c r="B204" s="186" t="s">
        <v>2263</v>
      </c>
      <c r="C204" s="187" t="s">
        <v>2264</v>
      </c>
      <c r="D204" s="185">
        <v>0.29299999999999998</v>
      </c>
      <c r="E204" s="178" t="s">
        <v>2265</v>
      </c>
      <c r="F204" s="181">
        <v>10400</v>
      </c>
      <c r="G204" s="181">
        <v>8146.58</v>
      </c>
      <c r="H204" s="437"/>
    </row>
    <row r="205" spans="1:8" ht="63" x14ac:dyDescent="0.75">
      <c r="A205" s="178" t="s">
        <v>2055</v>
      </c>
      <c r="B205" s="186" t="s">
        <v>2266</v>
      </c>
      <c r="C205" s="187" t="s">
        <v>2267</v>
      </c>
      <c r="D205" s="185">
        <v>0.47899999999999998</v>
      </c>
      <c r="E205" s="178" t="s">
        <v>2268</v>
      </c>
      <c r="F205" s="181">
        <v>13400</v>
      </c>
      <c r="G205" s="181">
        <v>10496.74</v>
      </c>
      <c r="H205" s="437"/>
    </row>
    <row r="206" spans="1:8" ht="63" x14ac:dyDescent="0.75">
      <c r="A206" s="178" t="s">
        <v>2059</v>
      </c>
      <c r="B206" s="186" t="s">
        <v>2269</v>
      </c>
      <c r="C206" s="187" t="s">
        <v>2270</v>
      </c>
      <c r="D206" s="185">
        <v>0.25800000000000001</v>
      </c>
      <c r="E206" s="178" t="s">
        <v>2271</v>
      </c>
      <c r="F206" s="181">
        <v>91300</v>
      </c>
      <c r="G206" s="181">
        <v>7151.92</v>
      </c>
      <c r="H206" s="438"/>
    </row>
    <row r="207" spans="1:8" ht="15.75" x14ac:dyDescent="0.75">
      <c r="A207" s="468" t="s">
        <v>40</v>
      </c>
      <c r="B207" s="469"/>
      <c r="C207" s="469"/>
      <c r="D207" s="172">
        <f>SUM(D175:D206)</f>
        <v>17.672999999999995</v>
      </c>
      <c r="E207" s="169"/>
      <c r="F207" s="212">
        <f>SUM(F175:F206)</f>
        <v>2909812.02</v>
      </c>
      <c r="G207" s="212">
        <f>SUM(G175:G206)</f>
        <v>990072.3899999999</v>
      </c>
      <c r="H207" s="171"/>
    </row>
    <row r="208" spans="1:8" ht="15.75" x14ac:dyDescent="0.75">
      <c r="A208" s="474" t="s">
        <v>352</v>
      </c>
      <c r="B208" s="475"/>
      <c r="C208" s="475"/>
      <c r="D208" s="475"/>
      <c r="E208" s="475"/>
      <c r="F208" s="476"/>
      <c r="G208" s="213">
        <v>44681</v>
      </c>
      <c r="H208" s="171"/>
    </row>
    <row r="209" spans="1:8" ht="94.5" x14ac:dyDescent="0.75">
      <c r="A209" s="178" t="s">
        <v>6</v>
      </c>
      <c r="B209" s="179" t="s">
        <v>2272</v>
      </c>
      <c r="C209" s="180" t="s">
        <v>2273</v>
      </c>
      <c r="D209" s="178">
        <v>0.4</v>
      </c>
      <c r="E209" s="179" t="s">
        <v>2274</v>
      </c>
      <c r="F209" s="214">
        <v>9460</v>
      </c>
      <c r="G209" s="214">
        <v>8441.44</v>
      </c>
      <c r="H209" s="436" t="s">
        <v>2275</v>
      </c>
    </row>
    <row r="210" spans="1:8" ht="94.5" x14ac:dyDescent="0.75">
      <c r="A210" s="178" t="s">
        <v>8</v>
      </c>
      <c r="B210" s="179" t="s">
        <v>2276</v>
      </c>
      <c r="C210" s="180" t="s">
        <v>2277</v>
      </c>
      <c r="D210" s="178">
        <v>0.92600000000000005</v>
      </c>
      <c r="E210" s="179" t="s">
        <v>2278</v>
      </c>
      <c r="F210" s="214">
        <v>22700</v>
      </c>
      <c r="G210" s="214">
        <v>21691.119999999999</v>
      </c>
      <c r="H210" s="437"/>
    </row>
    <row r="211" spans="1:8" ht="78.75" x14ac:dyDescent="0.75">
      <c r="A211" s="178" t="s">
        <v>10</v>
      </c>
      <c r="B211" s="179" t="s">
        <v>2279</v>
      </c>
      <c r="C211" s="180" t="s">
        <v>2280</v>
      </c>
      <c r="D211" s="178">
        <v>0.88100000000000001</v>
      </c>
      <c r="E211" s="179" t="s">
        <v>2281</v>
      </c>
      <c r="F211" s="214">
        <v>21400</v>
      </c>
      <c r="G211" s="214">
        <v>18535.68</v>
      </c>
      <c r="H211" s="437"/>
    </row>
    <row r="212" spans="1:8" ht="78.75" x14ac:dyDescent="0.75">
      <c r="A212" s="178" t="s">
        <v>12</v>
      </c>
      <c r="B212" s="179" t="s">
        <v>2282</v>
      </c>
      <c r="C212" s="180" t="s">
        <v>2283</v>
      </c>
      <c r="D212" s="178">
        <v>0.41</v>
      </c>
      <c r="E212" s="179" t="s">
        <v>2284</v>
      </c>
      <c r="F212" s="214">
        <v>12200</v>
      </c>
      <c r="G212" s="214">
        <v>10566.44</v>
      </c>
      <c r="H212" s="437"/>
    </row>
    <row r="213" spans="1:8" ht="94.5" x14ac:dyDescent="0.75">
      <c r="A213" s="178" t="s">
        <v>14</v>
      </c>
      <c r="B213" s="179" t="s">
        <v>2285</v>
      </c>
      <c r="C213" s="180" t="s">
        <v>2286</v>
      </c>
      <c r="D213" s="178">
        <v>0.47</v>
      </c>
      <c r="E213" s="179" t="s">
        <v>2287</v>
      </c>
      <c r="F213" s="214">
        <v>11400</v>
      </c>
      <c r="G213" s="214">
        <v>10580.92</v>
      </c>
      <c r="H213" s="437"/>
    </row>
    <row r="214" spans="1:8" ht="94.5" x14ac:dyDescent="0.75">
      <c r="A214" s="178" t="s">
        <v>16</v>
      </c>
      <c r="B214" s="179" t="s">
        <v>2288</v>
      </c>
      <c r="C214" s="180" t="s">
        <v>2289</v>
      </c>
      <c r="D214" s="178">
        <v>0.91400000000000003</v>
      </c>
      <c r="E214" s="179" t="s">
        <v>2290</v>
      </c>
      <c r="F214" s="214">
        <v>27100</v>
      </c>
      <c r="G214" s="214">
        <v>24720.16</v>
      </c>
      <c r="H214" s="438"/>
    </row>
    <row r="215" spans="1:8" ht="15.75" x14ac:dyDescent="0.75">
      <c r="A215" s="468" t="s">
        <v>40</v>
      </c>
      <c r="B215" s="469"/>
      <c r="C215" s="469"/>
      <c r="D215" s="178">
        <f>SUM(D209:D214)</f>
        <v>4.0009999999999994</v>
      </c>
      <c r="E215" s="179"/>
      <c r="F215" s="214">
        <f>SUM(F209:F214)</f>
        <v>104260</v>
      </c>
      <c r="G215" s="214">
        <f>SUM(G209:G214)</f>
        <v>94535.760000000009</v>
      </c>
      <c r="H215" s="171"/>
    </row>
    <row r="216" spans="1:8" ht="15.75" x14ac:dyDescent="0.75">
      <c r="A216" s="449" t="s">
        <v>366</v>
      </c>
      <c r="B216" s="443"/>
      <c r="C216" s="443"/>
      <c r="D216" s="443"/>
      <c r="E216" s="443"/>
      <c r="F216" s="444"/>
      <c r="G216" s="202">
        <v>44681</v>
      </c>
      <c r="H216" s="171"/>
    </row>
    <row r="217" spans="1:8" ht="110.25" x14ac:dyDescent="0.75">
      <c r="A217" s="178" t="s">
        <v>18</v>
      </c>
      <c r="B217" s="179" t="s">
        <v>2291</v>
      </c>
      <c r="C217" s="180" t="s">
        <v>2292</v>
      </c>
      <c r="D217" s="178">
        <v>1.4570000000000001</v>
      </c>
      <c r="E217" s="179" t="s">
        <v>2293</v>
      </c>
      <c r="F217" s="214">
        <v>43200</v>
      </c>
      <c r="G217" s="214">
        <v>33600</v>
      </c>
      <c r="H217" s="436" t="s">
        <v>2275</v>
      </c>
    </row>
    <row r="218" spans="1:8" ht="78.75" x14ac:dyDescent="0.75">
      <c r="A218" s="178" t="s">
        <v>20</v>
      </c>
      <c r="B218" s="179" t="s">
        <v>2294</v>
      </c>
      <c r="C218" s="180" t="s">
        <v>2295</v>
      </c>
      <c r="D218" s="178">
        <v>0.47099999999999997</v>
      </c>
      <c r="E218" s="179" t="s">
        <v>2296</v>
      </c>
      <c r="F218" s="214">
        <v>14000</v>
      </c>
      <c r="G218" s="214">
        <v>12120.2</v>
      </c>
      <c r="H218" s="437"/>
    </row>
    <row r="219" spans="1:8" ht="94.5" x14ac:dyDescent="0.75">
      <c r="A219" s="178" t="s">
        <v>22</v>
      </c>
      <c r="B219" s="179" t="s">
        <v>2294</v>
      </c>
      <c r="C219" s="180" t="s">
        <v>2297</v>
      </c>
      <c r="D219" s="178">
        <v>0.70599999999999996</v>
      </c>
      <c r="E219" s="179" t="s">
        <v>2298</v>
      </c>
      <c r="F219" s="214">
        <v>17600</v>
      </c>
      <c r="G219" s="214">
        <v>16533.28</v>
      </c>
      <c r="H219" s="437"/>
    </row>
    <row r="220" spans="1:8" ht="110.25" x14ac:dyDescent="0.75">
      <c r="A220" s="178" t="s">
        <v>23</v>
      </c>
      <c r="B220" s="179" t="s">
        <v>2299</v>
      </c>
      <c r="C220" s="180" t="s">
        <v>2300</v>
      </c>
      <c r="D220" s="178">
        <v>0.83</v>
      </c>
      <c r="E220" s="179" t="s">
        <v>2301</v>
      </c>
      <c r="F220" s="214">
        <v>58300</v>
      </c>
      <c r="G220" s="214">
        <v>48245</v>
      </c>
      <c r="H220" s="437"/>
    </row>
    <row r="221" spans="1:8" ht="94.5" x14ac:dyDescent="0.75">
      <c r="A221" s="178" t="s">
        <v>25</v>
      </c>
      <c r="B221" s="179" t="s">
        <v>2302</v>
      </c>
      <c r="C221" s="180" t="s">
        <v>2303</v>
      </c>
      <c r="D221" s="178">
        <v>0.30099999999999999</v>
      </c>
      <c r="E221" s="179" t="s">
        <v>2304</v>
      </c>
      <c r="F221" s="214">
        <v>26500</v>
      </c>
      <c r="G221" s="214">
        <v>24218.12</v>
      </c>
      <c r="H221" s="437"/>
    </row>
    <row r="222" spans="1:8" ht="78.75" x14ac:dyDescent="0.75">
      <c r="A222" s="178" t="s">
        <v>27</v>
      </c>
      <c r="B222" s="179" t="s">
        <v>2305</v>
      </c>
      <c r="C222" s="180" t="s">
        <v>2306</v>
      </c>
      <c r="D222" s="178">
        <v>0.47699999999999998</v>
      </c>
      <c r="E222" s="179" t="s">
        <v>2307</v>
      </c>
      <c r="F222" s="214">
        <v>17900</v>
      </c>
      <c r="G222" s="214">
        <v>14723.24</v>
      </c>
      <c r="H222" s="437"/>
    </row>
    <row r="223" spans="1:8" ht="78.75" x14ac:dyDescent="0.75">
      <c r="A223" s="178" t="s">
        <v>29</v>
      </c>
      <c r="B223" s="179" t="s">
        <v>2308</v>
      </c>
      <c r="C223" s="180" t="s">
        <v>2309</v>
      </c>
      <c r="D223" s="178">
        <v>1.2230000000000001</v>
      </c>
      <c r="E223" s="179" t="s">
        <v>2310</v>
      </c>
      <c r="F223" s="214">
        <v>111000</v>
      </c>
      <c r="G223" s="214">
        <v>98616.88</v>
      </c>
      <c r="H223" s="437"/>
    </row>
    <row r="224" spans="1:8" ht="94.5" x14ac:dyDescent="0.75">
      <c r="A224" s="178" t="s">
        <v>30</v>
      </c>
      <c r="B224" s="179" t="s">
        <v>2311</v>
      </c>
      <c r="C224" s="180" t="s">
        <v>2312</v>
      </c>
      <c r="D224" s="178">
        <v>0.22500000000000001</v>
      </c>
      <c r="E224" s="179" t="s">
        <v>2313</v>
      </c>
      <c r="F224" s="214">
        <v>25900</v>
      </c>
      <c r="G224" s="214">
        <v>25036.25</v>
      </c>
      <c r="H224" s="437"/>
    </row>
    <row r="225" spans="1:8" ht="78.75" x14ac:dyDescent="0.75">
      <c r="A225" s="178" t="s">
        <v>32</v>
      </c>
      <c r="B225" s="179" t="s">
        <v>2314</v>
      </c>
      <c r="C225" s="180" t="s">
        <v>2315</v>
      </c>
      <c r="D225" s="178">
        <v>0.66300000000000003</v>
      </c>
      <c r="E225" s="179" t="s">
        <v>2316</v>
      </c>
      <c r="F225" s="214">
        <v>16000</v>
      </c>
      <c r="G225" s="214">
        <v>14727.51</v>
      </c>
      <c r="H225" s="437"/>
    </row>
    <row r="226" spans="1:8" ht="94.5" x14ac:dyDescent="0.75">
      <c r="A226" s="178" t="s">
        <v>34</v>
      </c>
      <c r="B226" s="179" t="s">
        <v>2317</v>
      </c>
      <c r="C226" s="180" t="s">
        <v>2318</v>
      </c>
      <c r="D226" s="178">
        <v>1.619</v>
      </c>
      <c r="E226" s="179" t="s">
        <v>2319</v>
      </c>
      <c r="F226" s="214">
        <v>48000</v>
      </c>
      <c r="G226" s="214">
        <v>45866.64</v>
      </c>
      <c r="H226" s="437"/>
    </row>
    <row r="227" spans="1:8" ht="94.5" x14ac:dyDescent="0.75">
      <c r="A227" s="178" t="s">
        <v>36</v>
      </c>
      <c r="B227" s="179" t="s">
        <v>2317</v>
      </c>
      <c r="C227" s="180" t="s">
        <v>2320</v>
      </c>
      <c r="D227" s="178">
        <v>1.5920000000000001</v>
      </c>
      <c r="E227" s="179" t="s">
        <v>2321</v>
      </c>
      <c r="F227" s="214">
        <v>47200</v>
      </c>
      <c r="G227" s="214">
        <v>45102.239999999998</v>
      </c>
      <c r="H227" s="437"/>
    </row>
    <row r="228" spans="1:8" ht="110.25" x14ac:dyDescent="0.75">
      <c r="A228" s="178" t="s">
        <v>38</v>
      </c>
      <c r="B228" s="179" t="s">
        <v>2322</v>
      </c>
      <c r="C228" s="180" t="s">
        <v>2323</v>
      </c>
      <c r="D228" s="178">
        <v>0.34699999999999998</v>
      </c>
      <c r="E228" s="179" t="s">
        <v>2324</v>
      </c>
      <c r="F228" s="214">
        <v>31400</v>
      </c>
      <c r="G228" s="214">
        <v>26166.68</v>
      </c>
      <c r="H228" s="437"/>
    </row>
    <row r="229" spans="1:8" ht="94.5" x14ac:dyDescent="0.75">
      <c r="A229" s="178" t="s">
        <v>211</v>
      </c>
      <c r="B229" s="215" t="s">
        <v>2322</v>
      </c>
      <c r="C229" s="180" t="s">
        <v>2325</v>
      </c>
      <c r="D229" s="178">
        <v>0.79800000000000004</v>
      </c>
      <c r="E229" s="215" t="s">
        <v>2326</v>
      </c>
      <c r="F229" s="214">
        <v>23600</v>
      </c>
      <c r="G229" s="214">
        <v>18355.599999999999</v>
      </c>
      <c r="H229" s="437"/>
    </row>
    <row r="230" spans="1:8" ht="94.5" x14ac:dyDescent="0.75">
      <c r="A230" s="178" t="s">
        <v>213</v>
      </c>
      <c r="B230" s="179" t="s">
        <v>2327</v>
      </c>
      <c r="C230" s="180" t="s">
        <v>2328</v>
      </c>
      <c r="D230" s="178">
        <v>0.59599999999999997</v>
      </c>
      <c r="E230" s="179" t="s">
        <v>2329</v>
      </c>
      <c r="F230" s="214">
        <v>17700</v>
      </c>
      <c r="G230" s="214">
        <v>14999.96</v>
      </c>
      <c r="H230" s="437"/>
    </row>
    <row r="231" spans="1:8" ht="78.75" x14ac:dyDescent="0.75">
      <c r="A231" s="178" t="s">
        <v>215</v>
      </c>
      <c r="B231" s="179" t="s">
        <v>2330</v>
      </c>
      <c r="C231" s="180" t="s">
        <v>2331</v>
      </c>
      <c r="D231" s="178">
        <v>3.84</v>
      </c>
      <c r="E231" s="179" t="s">
        <v>2332</v>
      </c>
      <c r="F231" s="214">
        <v>99000</v>
      </c>
      <c r="G231" s="214">
        <v>94671.12</v>
      </c>
      <c r="H231" s="437"/>
    </row>
    <row r="232" spans="1:8" ht="94.5" x14ac:dyDescent="0.75">
      <c r="A232" s="178" t="s">
        <v>218</v>
      </c>
      <c r="B232" s="179" t="s">
        <v>2333</v>
      </c>
      <c r="C232" s="180" t="s">
        <v>2334</v>
      </c>
      <c r="D232" s="178">
        <v>0.43</v>
      </c>
      <c r="E232" s="179" t="s">
        <v>2335</v>
      </c>
      <c r="F232" s="214">
        <v>12700</v>
      </c>
      <c r="G232" s="214">
        <v>10862.92</v>
      </c>
      <c r="H232" s="437"/>
    </row>
    <row r="233" spans="1:8" ht="94.5" x14ac:dyDescent="0.75">
      <c r="A233" s="178" t="s">
        <v>220</v>
      </c>
      <c r="B233" s="179" t="s">
        <v>2336</v>
      </c>
      <c r="C233" s="180" t="s">
        <v>2337</v>
      </c>
      <c r="D233" s="178">
        <v>0.248</v>
      </c>
      <c r="E233" s="179" t="s">
        <v>2338</v>
      </c>
      <c r="F233" s="214">
        <v>6030</v>
      </c>
      <c r="G233" s="214">
        <v>4977.8</v>
      </c>
      <c r="H233" s="437"/>
    </row>
    <row r="234" spans="1:8" ht="94.5" x14ac:dyDescent="0.75">
      <c r="A234" s="178" t="s">
        <v>222</v>
      </c>
      <c r="B234" s="179" t="s">
        <v>2127</v>
      </c>
      <c r="C234" s="180" t="s">
        <v>2339</v>
      </c>
      <c r="D234" s="178">
        <v>0.27500000000000002</v>
      </c>
      <c r="E234" s="179" t="s">
        <v>2340</v>
      </c>
      <c r="F234" s="214">
        <v>27700</v>
      </c>
      <c r="G234" s="214">
        <v>23083.39</v>
      </c>
      <c r="H234" s="437"/>
    </row>
    <row r="235" spans="1:8" ht="78.75" x14ac:dyDescent="0.75">
      <c r="A235" s="178" t="s">
        <v>225</v>
      </c>
      <c r="B235" s="179" t="s">
        <v>2341</v>
      </c>
      <c r="C235" s="180" t="s">
        <v>2342</v>
      </c>
      <c r="D235" s="178">
        <v>0.29899999999999999</v>
      </c>
      <c r="E235" s="179" t="s">
        <v>2343</v>
      </c>
      <c r="F235" s="214">
        <v>42100</v>
      </c>
      <c r="G235" s="214">
        <v>35083.39</v>
      </c>
      <c r="H235" s="437"/>
    </row>
    <row r="236" spans="1:8" ht="110.25" x14ac:dyDescent="0.75">
      <c r="A236" s="178" t="s">
        <v>227</v>
      </c>
      <c r="B236" s="179" t="s">
        <v>2344</v>
      </c>
      <c r="C236" s="180" t="s">
        <v>2345</v>
      </c>
      <c r="D236" s="178">
        <v>0.27900000000000003</v>
      </c>
      <c r="E236" s="179" t="s">
        <v>2346</v>
      </c>
      <c r="F236" s="214">
        <v>35500</v>
      </c>
      <c r="G236" s="214">
        <v>30049.4</v>
      </c>
      <c r="H236" s="437"/>
    </row>
    <row r="237" spans="1:8" ht="78.75" x14ac:dyDescent="0.75">
      <c r="A237" s="178" t="s">
        <v>229</v>
      </c>
      <c r="B237" s="179" t="s">
        <v>2347</v>
      </c>
      <c r="C237" s="180" t="s">
        <v>2348</v>
      </c>
      <c r="D237" s="178">
        <v>0.36</v>
      </c>
      <c r="E237" s="179" t="s">
        <v>2349</v>
      </c>
      <c r="F237" s="214">
        <v>37300</v>
      </c>
      <c r="G237" s="214">
        <v>34422.47</v>
      </c>
      <c r="H237" s="437"/>
    </row>
    <row r="238" spans="1:8" ht="78.75" x14ac:dyDescent="0.75">
      <c r="A238" s="178" t="s">
        <v>1351</v>
      </c>
      <c r="B238" s="179" t="s">
        <v>2187</v>
      </c>
      <c r="C238" s="180" t="s">
        <v>2350</v>
      </c>
      <c r="D238" s="178">
        <v>0.16300000000000001</v>
      </c>
      <c r="E238" s="179" t="s">
        <v>2351</v>
      </c>
      <c r="F238" s="214">
        <v>19700</v>
      </c>
      <c r="G238" s="214">
        <v>16557.150000000001</v>
      </c>
      <c r="H238" s="437"/>
    </row>
    <row r="239" spans="1:8" ht="78.75" x14ac:dyDescent="0.75">
      <c r="A239" s="178" t="s">
        <v>1352</v>
      </c>
      <c r="B239" s="179" t="s">
        <v>2352</v>
      </c>
      <c r="C239" s="180" t="s">
        <v>2353</v>
      </c>
      <c r="D239" s="178">
        <v>0.05</v>
      </c>
      <c r="E239" s="179" t="s">
        <v>2354</v>
      </c>
      <c r="F239" s="214">
        <v>1220</v>
      </c>
      <c r="G239" s="214">
        <v>1011.06</v>
      </c>
      <c r="H239" s="437"/>
    </row>
    <row r="240" spans="1:8" ht="94.5" x14ac:dyDescent="0.75">
      <c r="A240" s="178" t="s">
        <v>1353</v>
      </c>
      <c r="B240" s="179" t="s">
        <v>2355</v>
      </c>
      <c r="C240" s="180" t="s">
        <v>2356</v>
      </c>
      <c r="D240" s="178">
        <v>0.09</v>
      </c>
      <c r="E240" s="179" t="s">
        <v>2357</v>
      </c>
      <c r="F240" s="214">
        <v>17200</v>
      </c>
      <c r="G240" s="214">
        <v>16698.310000000001</v>
      </c>
      <c r="H240" s="437"/>
    </row>
    <row r="241" spans="1:8" ht="94.5" x14ac:dyDescent="0.75">
      <c r="A241" s="178" t="s">
        <v>1354</v>
      </c>
      <c r="B241" s="179" t="s">
        <v>2358</v>
      </c>
      <c r="C241" s="180" t="s">
        <v>2359</v>
      </c>
      <c r="D241" s="178">
        <v>0.248</v>
      </c>
      <c r="E241" s="179" t="s">
        <v>2360</v>
      </c>
      <c r="F241" s="214">
        <v>18200</v>
      </c>
      <c r="G241" s="214">
        <v>17588.41</v>
      </c>
      <c r="H241" s="437"/>
    </row>
    <row r="242" spans="1:8" ht="94.5" x14ac:dyDescent="0.75">
      <c r="A242" s="178" t="s">
        <v>1355</v>
      </c>
      <c r="B242" s="179" t="s">
        <v>2361</v>
      </c>
      <c r="C242" s="180" t="s">
        <v>2362</v>
      </c>
      <c r="D242" s="178">
        <v>9.1999999999999998E-2</v>
      </c>
      <c r="E242" s="179" t="s">
        <v>2363</v>
      </c>
      <c r="F242" s="214">
        <v>20100</v>
      </c>
      <c r="G242" s="214">
        <v>19513.75</v>
      </c>
      <c r="H242" s="437"/>
    </row>
    <row r="243" spans="1:8" ht="94.5" x14ac:dyDescent="0.75">
      <c r="A243" s="178" t="s">
        <v>1356</v>
      </c>
      <c r="B243" s="179" t="s">
        <v>2364</v>
      </c>
      <c r="C243" s="180" t="s">
        <v>2365</v>
      </c>
      <c r="D243" s="178">
        <v>0.28199999999999997</v>
      </c>
      <c r="E243" s="179" t="s">
        <v>2366</v>
      </c>
      <c r="F243" s="214">
        <v>10600</v>
      </c>
      <c r="G243" s="214">
        <v>9156.4699999999993</v>
      </c>
      <c r="H243" s="437"/>
    </row>
    <row r="244" spans="1:8" ht="78.75" x14ac:dyDescent="0.75">
      <c r="A244" s="178" t="s">
        <v>1357</v>
      </c>
      <c r="B244" s="179" t="s">
        <v>2367</v>
      </c>
      <c r="C244" s="180" t="s">
        <v>2368</v>
      </c>
      <c r="D244" s="178">
        <v>0.17499999999999999</v>
      </c>
      <c r="E244" s="179" t="s">
        <v>2369</v>
      </c>
      <c r="F244" s="214">
        <v>5180</v>
      </c>
      <c r="G244" s="214">
        <v>4501.2299999999996</v>
      </c>
      <c r="H244" s="437"/>
    </row>
    <row r="245" spans="1:8" ht="94.5" x14ac:dyDescent="0.75">
      <c r="A245" s="178" t="s">
        <v>1358</v>
      </c>
      <c r="B245" s="179" t="s">
        <v>2052</v>
      </c>
      <c r="C245" s="180" t="s">
        <v>2370</v>
      </c>
      <c r="D245" s="178">
        <v>0.29199999999999998</v>
      </c>
      <c r="E245" s="179" t="s">
        <v>2371</v>
      </c>
      <c r="F245" s="214">
        <v>35400</v>
      </c>
      <c r="G245" s="214">
        <v>33550.31</v>
      </c>
      <c r="H245" s="437"/>
    </row>
    <row r="246" spans="1:8" ht="94.5" x14ac:dyDescent="0.75">
      <c r="A246" s="178" t="s">
        <v>1359</v>
      </c>
      <c r="B246" s="179" t="s">
        <v>2372</v>
      </c>
      <c r="C246" s="180" t="s">
        <v>2373</v>
      </c>
      <c r="D246" s="178">
        <v>0.152</v>
      </c>
      <c r="E246" s="179" t="s">
        <v>2374</v>
      </c>
      <c r="F246" s="214">
        <v>3700</v>
      </c>
      <c r="G246" s="214">
        <v>3270.5</v>
      </c>
      <c r="H246" s="437"/>
    </row>
    <row r="247" spans="1:8" ht="78.75" x14ac:dyDescent="0.75">
      <c r="A247" s="178" t="s">
        <v>1360</v>
      </c>
      <c r="B247" s="179" t="s">
        <v>2375</v>
      </c>
      <c r="C247" s="180" t="s">
        <v>2376</v>
      </c>
      <c r="D247" s="178">
        <v>0.89600000000000002</v>
      </c>
      <c r="E247" s="179" t="s">
        <v>2377</v>
      </c>
      <c r="F247" s="214">
        <v>52700</v>
      </c>
      <c r="G247" s="214">
        <v>45677.58</v>
      </c>
      <c r="H247" s="437"/>
    </row>
    <row r="248" spans="1:8" ht="78.75" x14ac:dyDescent="0.75">
      <c r="A248" s="178" t="s">
        <v>1361</v>
      </c>
      <c r="B248" s="179" t="s">
        <v>2378</v>
      </c>
      <c r="C248" s="180" t="s">
        <v>2379</v>
      </c>
      <c r="D248" s="178">
        <v>0.18</v>
      </c>
      <c r="E248" s="179" t="s">
        <v>2380</v>
      </c>
      <c r="F248" s="214">
        <v>4290</v>
      </c>
      <c r="G248" s="214">
        <v>3900.88</v>
      </c>
      <c r="H248" s="437"/>
    </row>
    <row r="249" spans="1:8" ht="94.5" x14ac:dyDescent="0.75">
      <c r="A249" s="178" t="s">
        <v>1362</v>
      </c>
      <c r="B249" s="179" t="s">
        <v>2381</v>
      </c>
      <c r="C249" s="180" t="s">
        <v>2382</v>
      </c>
      <c r="D249" s="178">
        <v>0.16200000000000001</v>
      </c>
      <c r="E249" s="179" t="s">
        <v>2383</v>
      </c>
      <c r="F249" s="214">
        <v>19100</v>
      </c>
      <c r="G249" s="214">
        <v>15916.8</v>
      </c>
      <c r="H249" s="437"/>
    </row>
    <row r="250" spans="1:8" ht="94.5" x14ac:dyDescent="0.75">
      <c r="A250" s="178" t="s">
        <v>1363</v>
      </c>
      <c r="B250" s="216" t="s">
        <v>2381</v>
      </c>
      <c r="C250" s="206" t="s">
        <v>2384</v>
      </c>
      <c r="D250" s="178">
        <v>0.17499999999999999</v>
      </c>
      <c r="E250" s="179" t="s">
        <v>2385</v>
      </c>
      <c r="F250" s="214">
        <v>26300</v>
      </c>
      <c r="G250" s="214">
        <v>21916.799999999999</v>
      </c>
      <c r="H250" s="437"/>
    </row>
    <row r="251" spans="1:8" ht="94.5" x14ac:dyDescent="0.75">
      <c r="A251" s="178" t="s">
        <v>1364</v>
      </c>
      <c r="B251" s="179" t="s">
        <v>2386</v>
      </c>
      <c r="C251" s="180" t="s">
        <v>2387</v>
      </c>
      <c r="D251" s="178">
        <v>0.45800000000000002</v>
      </c>
      <c r="E251" s="179" t="s">
        <v>2388</v>
      </c>
      <c r="F251" s="214">
        <v>30300</v>
      </c>
      <c r="G251" s="214">
        <v>29017.4</v>
      </c>
      <c r="H251" s="437"/>
    </row>
    <row r="252" spans="1:8" ht="78.75" x14ac:dyDescent="0.75">
      <c r="A252" s="178" t="s">
        <v>1365</v>
      </c>
      <c r="B252" s="179" t="s">
        <v>2389</v>
      </c>
      <c r="C252" s="180" t="s">
        <v>2390</v>
      </c>
      <c r="D252" s="178">
        <v>0.46200000000000002</v>
      </c>
      <c r="E252" s="179" t="s">
        <v>2391</v>
      </c>
      <c r="F252" s="214">
        <v>11200</v>
      </c>
      <c r="G252" s="214">
        <v>10416.15</v>
      </c>
      <c r="H252" s="437"/>
    </row>
    <row r="253" spans="1:8" ht="94.5" x14ac:dyDescent="0.75">
      <c r="A253" s="178" t="s">
        <v>1366</v>
      </c>
      <c r="B253" s="179" t="s">
        <v>2392</v>
      </c>
      <c r="C253" s="180" t="s">
        <v>2393</v>
      </c>
      <c r="D253" s="178">
        <v>0.154</v>
      </c>
      <c r="E253" s="179" t="s">
        <v>2394</v>
      </c>
      <c r="F253" s="214">
        <v>10100</v>
      </c>
      <c r="G253" s="214">
        <v>8668.43</v>
      </c>
      <c r="H253" s="437"/>
    </row>
    <row r="254" spans="1:8" ht="94.5" x14ac:dyDescent="0.75">
      <c r="A254" s="178" t="s">
        <v>1367</v>
      </c>
      <c r="B254" s="179" t="s">
        <v>2395</v>
      </c>
      <c r="C254" s="180" t="s">
        <v>2396</v>
      </c>
      <c r="D254" s="178">
        <v>0.36199999999999999</v>
      </c>
      <c r="E254" s="179" t="s">
        <v>2397</v>
      </c>
      <c r="F254" s="214">
        <v>8810</v>
      </c>
      <c r="G254" s="214">
        <v>8224.02</v>
      </c>
      <c r="H254" s="437"/>
    </row>
    <row r="255" spans="1:8" ht="94.5" x14ac:dyDescent="0.75">
      <c r="A255" s="178" t="s">
        <v>1472</v>
      </c>
      <c r="B255" s="179" t="s">
        <v>2398</v>
      </c>
      <c r="C255" s="180" t="s">
        <v>2399</v>
      </c>
      <c r="D255" s="178">
        <v>0.2</v>
      </c>
      <c r="E255" s="179" t="s">
        <v>2400</v>
      </c>
      <c r="F255" s="214">
        <v>13200</v>
      </c>
      <c r="G255" s="214">
        <v>12702.44</v>
      </c>
      <c r="H255" s="437"/>
    </row>
    <row r="256" spans="1:8" ht="94.5" x14ac:dyDescent="0.75">
      <c r="A256" s="178" t="s">
        <v>1523</v>
      </c>
      <c r="B256" s="179" t="s">
        <v>2401</v>
      </c>
      <c r="C256" s="180" t="s">
        <v>2402</v>
      </c>
      <c r="D256" s="178">
        <v>0.11799999999999999</v>
      </c>
      <c r="E256" s="179" t="s">
        <v>2403</v>
      </c>
      <c r="F256" s="214">
        <v>15600</v>
      </c>
      <c r="G256" s="214">
        <v>15145</v>
      </c>
      <c r="H256" s="437"/>
    </row>
    <row r="257" spans="1:8" ht="78.75" x14ac:dyDescent="0.75">
      <c r="A257" s="178" t="s">
        <v>1699</v>
      </c>
      <c r="B257" s="179" t="s">
        <v>2404</v>
      </c>
      <c r="C257" s="180" t="s">
        <v>2405</v>
      </c>
      <c r="D257" s="178">
        <v>0.38900000000000001</v>
      </c>
      <c r="E257" s="179" t="s">
        <v>2406</v>
      </c>
      <c r="F257" s="214">
        <v>19000</v>
      </c>
      <c r="G257" s="214">
        <v>16257.48</v>
      </c>
      <c r="H257" s="437"/>
    </row>
    <row r="258" spans="1:8" ht="78.75" x14ac:dyDescent="0.75">
      <c r="A258" s="178" t="s">
        <v>1702</v>
      </c>
      <c r="B258" s="179" t="s">
        <v>2407</v>
      </c>
      <c r="C258" s="180" t="s">
        <v>2408</v>
      </c>
      <c r="D258" s="178">
        <v>0.39300000000000002</v>
      </c>
      <c r="E258" s="179" t="s">
        <v>2409</v>
      </c>
      <c r="F258" s="214">
        <v>65600</v>
      </c>
      <c r="G258" s="214">
        <v>57297.02</v>
      </c>
      <c r="H258" s="437"/>
    </row>
    <row r="259" spans="1:8" ht="78.75" x14ac:dyDescent="0.75">
      <c r="A259" s="178" t="s">
        <v>1706</v>
      </c>
      <c r="B259" s="179" t="s">
        <v>1991</v>
      </c>
      <c r="C259" s="180" t="s">
        <v>2410</v>
      </c>
      <c r="D259" s="178">
        <v>0.39300000000000002</v>
      </c>
      <c r="E259" s="179" t="s">
        <v>2411</v>
      </c>
      <c r="F259" s="214">
        <v>10300</v>
      </c>
      <c r="G259" s="214">
        <v>9585.3799999999992</v>
      </c>
      <c r="H259" s="437"/>
    </row>
    <row r="260" spans="1:8" ht="78.75" x14ac:dyDescent="0.75">
      <c r="A260" s="178" t="s">
        <v>1709</v>
      </c>
      <c r="B260" s="179" t="s">
        <v>2412</v>
      </c>
      <c r="C260" s="180" t="s">
        <v>2413</v>
      </c>
      <c r="D260" s="178">
        <v>0.46100000000000002</v>
      </c>
      <c r="E260" s="179" t="s">
        <v>2414</v>
      </c>
      <c r="F260" s="214">
        <v>44300</v>
      </c>
      <c r="G260" s="214">
        <v>42970</v>
      </c>
      <c r="H260" s="438"/>
    </row>
    <row r="261" spans="1:8" ht="15.75" x14ac:dyDescent="0.75">
      <c r="A261" s="448" t="s">
        <v>40</v>
      </c>
      <c r="B261" s="448"/>
      <c r="C261" s="448"/>
      <c r="D261" s="204">
        <f>SUM(D217:D260)</f>
        <v>23.382999999999996</v>
      </c>
      <c r="E261" s="179"/>
      <c r="F261" s="217">
        <f>SUM(F217:F260)</f>
        <v>1220730</v>
      </c>
      <c r="G261" s="214">
        <f>SUM(G217:G260)</f>
        <v>1091004.6600000004</v>
      </c>
      <c r="H261" s="171"/>
    </row>
    <row r="262" spans="1:8" ht="15.75" x14ac:dyDescent="0.75">
      <c r="A262" s="462" t="s">
        <v>127</v>
      </c>
      <c r="B262" s="463"/>
      <c r="C262" s="463"/>
      <c r="D262" s="463"/>
      <c r="E262" s="463"/>
      <c r="F262" s="464"/>
      <c r="G262" s="218">
        <v>45199</v>
      </c>
      <c r="H262" s="171"/>
    </row>
    <row r="263" spans="1:8" ht="63" x14ac:dyDescent="0.75">
      <c r="A263" s="183" t="s">
        <v>6</v>
      </c>
      <c r="B263" s="219" t="s">
        <v>2415</v>
      </c>
      <c r="C263" s="187" t="s">
        <v>2416</v>
      </c>
      <c r="D263" s="220">
        <v>1.6116999999999999</v>
      </c>
      <c r="E263" s="221" t="s">
        <v>2417</v>
      </c>
      <c r="F263" s="222">
        <v>810676.26</v>
      </c>
      <c r="G263" s="223">
        <v>0</v>
      </c>
      <c r="H263" s="465" t="s">
        <v>2418</v>
      </c>
    </row>
    <row r="264" spans="1:8" ht="47.25" x14ac:dyDescent="0.75">
      <c r="A264" s="183" t="s">
        <v>8</v>
      </c>
      <c r="B264" s="219" t="s">
        <v>2419</v>
      </c>
      <c r="C264" s="187" t="s">
        <v>2420</v>
      </c>
      <c r="D264" s="183">
        <v>0.75</v>
      </c>
      <c r="E264" s="221" t="s">
        <v>2421</v>
      </c>
      <c r="F264" s="222">
        <v>358529.02</v>
      </c>
      <c r="G264" s="224">
        <v>20456.14</v>
      </c>
      <c r="H264" s="466"/>
    </row>
    <row r="265" spans="1:8" ht="63" x14ac:dyDescent="0.75">
      <c r="A265" s="183" t="s">
        <v>10</v>
      </c>
      <c r="B265" s="219" t="s">
        <v>2422</v>
      </c>
      <c r="C265" s="187" t="s">
        <v>2423</v>
      </c>
      <c r="D265" s="185">
        <v>0.13478000000000001</v>
      </c>
      <c r="E265" s="183" t="s">
        <v>2424</v>
      </c>
      <c r="F265" s="222">
        <v>13814.3</v>
      </c>
      <c r="G265" s="223">
        <v>0</v>
      </c>
      <c r="H265" s="466"/>
    </row>
    <row r="266" spans="1:8" ht="63" x14ac:dyDescent="0.75">
      <c r="A266" s="183" t="s">
        <v>12</v>
      </c>
      <c r="B266" s="219" t="s">
        <v>2425</v>
      </c>
      <c r="C266" s="187" t="s">
        <v>2426</v>
      </c>
      <c r="D266" s="183">
        <v>0.42799999999999999</v>
      </c>
      <c r="E266" s="183" t="s">
        <v>2427</v>
      </c>
      <c r="F266" s="222">
        <v>87378.65</v>
      </c>
      <c r="G266" s="223">
        <v>0</v>
      </c>
      <c r="H266" s="466"/>
    </row>
    <row r="267" spans="1:8" ht="63" x14ac:dyDescent="0.75">
      <c r="A267" s="183" t="s">
        <v>14</v>
      </c>
      <c r="B267" s="219" t="s">
        <v>2428</v>
      </c>
      <c r="C267" s="187" t="s">
        <v>2429</v>
      </c>
      <c r="D267" s="183">
        <v>0.73990999999999996</v>
      </c>
      <c r="E267" s="183" t="s">
        <v>2430</v>
      </c>
      <c r="F267" s="222">
        <v>116397.13</v>
      </c>
      <c r="G267" s="223">
        <v>0</v>
      </c>
      <c r="H267" s="466"/>
    </row>
    <row r="268" spans="1:8" ht="63" x14ac:dyDescent="0.75">
      <c r="A268" s="183" t="s">
        <v>16</v>
      </c>
      <c r="B268" s="219" t="s">
        <v>2431</v>
      </c>
      <c r="C268" s="187" t="s">
        <v>2432</v>
      </c>
      <c r="D268" s="183">
        <v>0.1938</v>
      </c>
      <c r="E268" s="183" t="s">
        <v>2433</v>
      </c>
      <c r="F268" s="224">
        <v>102680.14</v>
      </c>
      <c r="G268" s="223">
        <v>0</v>
      </c>
      <c r="H268" s="466"/>
    </row>
    <row r="269" spans="1:8" ht="63" x14ac:dyDescent="0.75">
      <c r="A269" s="183" t="s">
        <v>18</v>
      </c>
      <c r="B269" s="219" t="s">
        <v>2434</v>
      </c>
      <c r="C269" s="187" t="s">
        <v>2435</v>
      </c>
      <c r="D269" s="183">
        <v>7.6509999999999995E-2</v>
      </c>
      <c r="E269" s="183" t="s">
        <v>2436</v>
      </c>
      <c r="F269" s="222">
        <v>3990.09</v>
      </c>
      <c r="G269" s="223">
        <v>0</v>
      </c>
      <c r="H269" s="466"/>
    </row>
    <row r="270" spans="1:8" ht="63" x14ac:dyDescent="0.75">
      <c r="A270" s="183" t="s">
        <v>20</v>
      </c>
      <c r="B270" s="219" t="s">
        <v>2437</v>
      </c>
      <c r="C270" s="187" t="s">
        <v>2438</v>
      </c>
      <c r="D270" s="183">
        <v>0.20599999999999999</v>
      </c>
      <c r="E270" s="183" t="s">
        <v>2439</v>
      </c>
      <c r="F270" s="222">
        <v>79273.63</v>
      </c>
      <c r="G270" s="223">
        <v>0</v>
      </c>
      <c r="H270" s="466"/>
    </row>
    <row r="271" spans="1:8" ht="63" x14ac:dyDescent="0.75">
      <c r="A271" s="183" t="s">
        <v>22</v>
      </c>
      <c r="B271" s="219" t="s">
        <v>2440</v>
      </c>
      <c r="C271" s="187" t="s">
        <v>2441</v>
      </c>
      <c r="D271" s="185">
        <v>0.1295</v>
      </c>
      <c r="E271" s="225" t="s">
        <v>2442</v>
      </c>
      <c r="F271" s="222">
        <v>58458.06</v>
      </c>
      <c r="G271" s="223">
        <v>0</v>
      </c>
      <c r="H271" s="466"/>
    </row>
    <row r="272" spans="1:8" ht="63" x14ac:dyDescent="0.75">
      <c r="A272" s="183" t="s">
        <v>23</v>
      </c>
      <c r="B272" s="219" t="s">
        <v>2443</v>
      </c>
      <c r="C272" s="187" t="s">
        <v>2444</v>
      </c>
      <c r="D272" s="185">
        <v>0.27</v>
      </c>
      <c r="E272" s="183" t="s">
        <v>2445</v>
      </c>
      <c r="F272" s="224">
        <v>121858.49</v>
      </c>
      <c r="G272" s="223">
        <v>0</v>
      </c>
      <c r="H272" s="466"/>
    </row>
    <row r="273" spans="1:8" ht="47.25" x14ac:dyDescent="0.75">
      <c r="A273" s="183" t="s">
        <v>25</v>
      </c>
      <c r="B273" s="215" t="s">
        <v>2446</v>
      </c>
      <c r="C273" s="180" t="s">
        <v>2447</v>
      </c>
      <c r="D273" s="183">
        <v>2.738</v>
      </c>
      <c r="E273" s="183" t="s">
        <v>2448</v>
      </c>
      <c r="F273" s="183">
        <v>231699.02</v>
      </c>
      <c r="G273" s="183">
        <v>203735.42</v>
      </c>
      <c r="H273" s="467"/>
    </row>
    <row r="274" spans="1:8" ht="15.75" x14ac:dyDescent="0.75">
      <c r="A274" s="468" t="s">
        <v>40</v>
      </c>
      <c r="B274" s="469"/>
      <c r="C274" s="470"/>
      <c r="D274" s="172">
        <f>SUM(D263:D273)</f>
        <v>7.2782</v>
      </c>
      <c r="E274" s="170"/>
      <c r="F274" s="226">
        <f>F263+F264+F265+F266+F267+F268+F269+F270+F271+F272+F273</f>
        <v>1984754.7899999998</v>
      </c>
      <c r="G274" s="212">
        <f>G263+G264+G265+G266+G267+G268+G269+G270+G271+G272+G273</f>
        <v>224191.56</v>
      </c>
      <c r="H274" s="171"/>
    </row>
    <row r="275" spans="1:8" ht="15.75" x14ac:dyDescent="0.75">
      <c r="A275" s="471" t="s">
        <v>2449</v>
      </c>
      <c r="B275" s="472"/>
      <c r="C275" s="472"/>
      <c r="D275" s="472"/>
      <c r="E275" s="472"/>
      <c r="F275" s="473"/>
      <c r="G275" s="227">
        <v>45199</v>
      </c>
      <c r="H275" s="171"/>
    </row>
    <row r="276" spans="1:8" ht="63" x14ac:dyDescent="0.75">
      <c r="A276" s="183" t="s">
        <v>6</v>
      </c>
      <c r="B276" s="219" t="s">
        <v>2450</v>
      </c>
      <c r="C276" s="187" t="s">
        <v>2451</v>
      </c>
      <c r="D276" s="183">
        <v>2.9</v>
      </c>
      <c r="E276" s="183" t="s">
        <v>2452</v>
      </c>
      <c r="F276" s="183">
        <v>322186.34000000003</v>
      </c>
      <c r="G276" s="223">
        <v>0</v>
      </c>
      <c r="H276" s="436" t="s">
        <v>2418</v>
      </c>
    </row>
    <row r="277" spans="1:8" ht="94.5" x14ac:dyDescent="0.75">
      <c r="A277" s="183" t="s">
        <v>8</v>
      </c>
      <c r="B277" s="219" t="s">
        <v>2453</v>
      </c>
      <c r="C277" s="187" t="s">
        <v>2454</v>
      </c>
      <c r="D277" s="183">
        <v>1.5840000000000001</v>
      </c>
      <c r="E277" s="183" t="s">
        <v>2455</v>
      </c>
      <c r="F277" s="223">
        <v>68000</v>
      </c>
      <c r="G277" s="183">
        <v>52398.82</v>
      </c>
      <c r="H277" s="437"/>
    </row>
    <row r="278" spans="1:8" ht="94.5" x14ac:dyDescent="0.75">
      <c r="A278" s="183" t="s">
        <v>10</v>
      </c>
      <c r="B278" s="219" t="s">
        <v>2456</v>
      </c>
      <c r="C278" s="187" t="s">
        <v>2457</v>
      </c>
      <c r="D278" s="183">
        <v>2.6960000000000002</v>
      </c>
      <c r="E278" s="183" t="s">
        <v>2458</v>
      </c>
      <c r="F278" s="223">
        <v>77500</v>
      </c>
      <c r="G278" s="183">
        <v>49440.480000000003</v>
      </c>
      <c r="H278" s="437"/>
    </row>
    <row r="279" spans="1:8" ht="78.75" x14ac:dyDescent="0.75">
      <c r="A279" s="183" t="s">
        <v>12</v>
      </c>
      <c r="B279" s="219" t="s">
        <v>2459</v>
      </c>
      <c r="C279" s="187" t="s">
        <v>2460</v>
      </c>
      <c r="D279" s="183">
        <v>1.3149999999999999</v>
      </c>
      <c r="E279" s="183" t="s">
        <v>2461</v>
      </c>
      <c r="F279" s="183">
        <v>591845.54</v>
      </c>
      <c r="G279" s="183">
        <v>265208.23</v>
      </c>
      <c r="H279" s="437"/>
    </row>
    <row r="280" spans="1:8" ht="110.25" x14ac:dyDescent="0.75">
      <c r="A280" s="183" t="s">
        <v>14</v>
      </c>
      <c r="B280" s="219" t="s">
        <v>2462</v>
      </c>
      <c r="C280" s="187" t="s">
        <v>2463</v>
      </c>
      <c r="D280" s="185">
        <v>2.2469999999999999</v>
      </c>
      <c r="E280" s="183" t="s">
        <v>2464</v>
      </c>
      <c r="F280" s="223">
        <v>855205.7</v>
      </c>
      <c r="G280" s="183">
        <v>394709.87</v>
      </c>
      <c r="H280" s="437"/>
    </row>
    <row r="281" spans="1:8" ht="126" x14ac:dyDescent="0.75">
      <c r="A281" s="183" t="s">
        <v>16</v>
      </c>
      <c r="B281" s="219" t="s">
        <v>2465</v>
      </c>
      <c r="C281" s="187" t="s">
        <v>2466</v>
      </c>
      <c r="D281" s="183">
        <v>1.804</v>
      </c>
      <c r="E281" s="183" t="s">
        <v>2467</v>
      </c>
      <c r="F281" s="183">
        <v>133174.81</v>
      </c>
      <c r="G281" s="223">
        <v>0</v>
      </c>
      <c r="H281" s="437"/>
    </row>
    <row r="282" spans="1:8" ht="94.5" x14ac:dyDescent="0.75">
      <c r="A282" s="183" t="s">
        <v>18</v>
      </c>
      <c r="B282" s="219" t="s">
        <v>2468</v>
      </c>
      <c r="C282" s="187" t="s">
        <v>2469</v>
      </c>
      <c r="D282" s="183">
        <v>0.80200000000000005</v>
      </c>
      <c r="E282" s="183" t="s">
        <v>2470</v>
      </c>
      <c r="F282" s="223">
        <v>16800</v>
      </c>
      <c r="G282" s="183">
        <v>10453.56</v>
      </c>
      <c r="H282" s="437"/>
    </row>
    <row r="283" spans="1:8" ht="78.75" x14ac:dyDescent="0.75">
      <c r="A283" s="183" t="s">
        <v>20</v>
      </c>
      <c r="B283" s="219" t="s">
        <v>2471</v>
      </c>
      <c r="C283" s="187" t="s">
        <v>2472</v>
      </c>
      <c r="D283" s="183">
        <v>1.1200000000000001</v>
      </c>
      <c r="E283" s="183" t="s">
        <v>2473</v>
      </c>
      <c r="F283" s="183">
        <v>154923.76999999999</v>
      </c>
      <c r="G283" s="183">
        <v>34968.68</v>
      </c>
      <c r="H283" s="437"/>
    </row>
    <row r="284" spans="1:8" ht="94.5" x14ac:dyDescent="0.75">
      <c r="A284" s="183" t="s">
        <v>22</v>
      </c>
      <c r="B284" s="219" t="s">
        <v>2474</v>
      </c>
      <c r="C284" s="187" t="s">
        <v>2475</v>
      </c>
      <c r="D284" s="183">
        <v>1.7909999999999999</v>
      </c>
      <c r="E284" s="183" t="s">
        <v>2476</v>
      </c>
      <c r="F284" s="482">
        <v>1830630.57</v>
      </c>
      <c r="G284" s="482">
        <v>207662.9</v>
      </c>
      <c r="H284" s="437"/>
    </row>
    <row r="285" spans="1:8" ht="78.75" x14ac:dyDescent="0.75">
      <c r="A285" s="183" t="s">
        <v>23</v>
      </c>
      <c r="B285" s="219" t="s">
        <v>2477</v>
      </c>
      <c r="C285" s="187" t="s">
        <v>2478</v>
      </c>
      <c r="D285" s="183">
        <v>0.25240000000000001</v>
      </c>
      <c r="E285" s="183" t="s">
        <v>2479</v>
      </c>
      <c r="F285" s="483"/>
      <c r="G285" s="483"/>
      <c r="H285" s="437"/>
    </row>
    <row r="286" spans="1:8" ht="126" x14ac:dyDescent="0.75">
      <c r="A286" s="183" t="s">
        <v>25</v>
      </c>
      <c r="B286" s="219" t="s">
        <v>2480</v>
      </c>
      <c r="C286" s="187" t="s">
        <v>2481</v>
      </c>
      <c r="D286" s="185">
        <v>0.85699999999999998</v>
      </c>
      <c r="E286" s="183" t="s">
        <v>2482</v>
      </c>
      <c r="F286" s="183">
        <v>62657.84</v>
      </c>
      <c r="G286" s="223">
        <v>0</v>
      </c>
      <c r="H286" s="437"/>
    </row>
    <row r="287" spans="1:8" ht="94.5" x14ac:dyDescent="0.75">
      <c r="A287" s="183" t="s">
        <v>27</v>
      </c>
      <c r="B287" s="219" t="s">
        <v>2483</v>
      </c>
      <c r="C287" s="187" t="s">
        <v>2484</v>
      </c>
      <c r="D287" s="183">
        <v>1.0229999999999999</v>
      </c>
      <c r="E287" s="183" t="s">
        <v>2485</v>
      </c>
      <c r="F287" s="183">
        <v>129460.15</v>
      </c>
      <c r="G287" s="223">
        <v>0</v>
      </c>
      <c r="H287" s="437"/>
    </row>
    <row r="288" spans="1:8" ht="94.5" x14ac:dyDescent="0.75">
      <c r="A288" s="183" t="s">
        <v>29</v>
      </c>
      <c r="B288" s="219" t="s">
        <v>2486</v>
      </c>
      <c r="C288" s="187" t="s">
        <v>2487</v>
      </c>
      <c r="D288" s="185">
        <v>1.1539999999999999</v>
      </c>
      <c r="E288" s="183" t="s">
        <v>2488</v>
      </c>
      <c r="F288" s="223">
        <v>24200</v>
      </c>
      <c r="G288" s="183">
        <v>15058.08</v>
      </c>
      <c r="H288" s="437"/>
    </row>
    <row r="289" spans="1:8" ht="94.5" x14ac:dyDescent="0.75">
      <c r="A289" s="183" t="s">
        <v>30</v>
      </c>
      <c r="B289" s="219" t="s">
        <v>2489</v>
      </c>
      <c r="C289" s="187" t="s">
        <v>2490</v>
      </c>
      <c r="D289" s="183">
        <v>0.69499999999999995</v>
      </c>
      <c r="E289" s="183" t="s">
        <v>2491</v>
      </c>
      <c r="F289" s="183">
        <v>56854.98</v>
      </c>
      <c r="G289" s="223">
        <v>0</v>
      </c>
      <c r="H289" s="437"/>
    </row>
    <row r="290" spans="1:8" ht="63" x14ac:dyDescent="0.75">
      <c r="A290" s="183" t="s">
        <v>32</v>
      </c>
      <c r="B290" s="219" t="s">
        <v>2492</v>
      </c>
      <c r="C290" s="187" t="s">
        <v>2493</v>
      </c>
      <c r="D290" s="185">
        <v>1.1200000000000001</v>
      </c>
      <c r="E290" s="183" t="s">
        <v>2494</v>
      </c>
      <c r="F290" s="183">
        <v>89578.02</v>
      </c>
      <c r="G290" s="223">
        <v>0</v>
      </c>
      <c r="H290" s="437"/>
    </row>
    <row r="291" spans="1:8" ht="126" x14ac:dyDescent="0.75">
      <c r="A291" s="183" t="s">
        <v>34</v>
      </c>
      <c r="B291" s="219" t="s">
        <v>2495</v>
      </c>
      <c r="C291" s="187" t="s">
        <v>2496</v>
      </c>
      <c r="D291" s="183">
        <v>0.40200000000000002</v>
      </c>
      <c r="E291" s="183" t="s">
        <v>2497</v>
      </c>
      <c r="F291" s="223">
        <v>24642.9</v>
      </c>
      <c r="G291" s="223">
        <v>0</v>
      </c>
      <c r="H291" s="437"/>
    </row>
    <row r="292" spans="1:8" ht="78.75" x14ac:dyDescent="0.75">
      <c r="A292" s="183" t="s">
        <v>36</v>
      </c>
      <c r="B292" s="219" t="s">
        <v>2498</v>
      </c>
      <c r="C292" s="187" t="s">
        <v>2499</v>
      </c>
      <c r="D292" s="183">
        <v>0.56899999999999995</v>
      </c>
      <c r="E292" s="183" t="s">
        <v>2500</v>
      </c>
      <c r="F292" s="223">
        <v>308072</v>
      </c>
      <c r="G292" s="223">
        <v>0</v>
      </c>
      <c r="H292" s="437"/>
    </row>
    <row r="293" spans="1:8" ht="78.75" x14ac:dyDescent="0.75">
      <c r="A293" s="183" t="s">
        <v>38</v>
      </c>
      <c r="B293" s="219" t="s">
        <v>2501</v>
      </c>
      <c r="C293" s="187" t="s">
        <v>2502</v>
      </c>
      <c r="D293" s="183">
        <v>0.52700000000000002</v>
      </c>
      <c r="E293" s="183" t="s">
        <v>2503</v>
      </c>
      <c r="F293" s="223">
        <v>44981.1</v>
      </c>
      <c r="G293" s="183">
        <v>17747.509999999998</v>
      </c>
      <c r="H293" s="437"/>
    </row>
    <row r="294" spans="1:8" ht="78.75" x14ac:dyDescent="0.75">
      <c r="A294" s="183" t="s">
        <v>211</v>
      </c>
      <c r="B294" s="219" t="s">
        <v>2504</v>
      </c>
      <c r="C294" s="187" t="s">
        <v>2505</v>
      </c>
      <c r="D294" s="185">
        <v>0.247</v>
      </c>
      <c r="E294" s="183" t="s">
        <v>2506</v>
      </c>
      <c r="F294" s="223">
        <v>114330.4</v>
      </c>
      <c r="G294" s="223">
        <v>0</v>
      </c>
      <c r="H294" s="437"/>
    </row>
    <row r="295" spans="1:8" ht="78.75" x14ac:dyDescent="0.75">
      <c r="A295" s="183" t="s">
        <v>213</v>
      </c>
      <c r="B295" s="219" t="s">
        <v>2507</v>
      </c>
      <c r="C295" s="187" t="s">
        <v>2508</v>
      </c>
      <c r="D295" s="183">
        <v>0.58699999999999997</v>
      </c>
      <c r="E295" s="183" t="s">
        <v>2509</v>
      </c>
      <c r="F295" s="183">
        <v>293605.19</v>
      </c>
      <c r="G295" s="223">
        <v>0</v>
      </c>
      <c r="H295" s="437"/>
    </row>
    <row r="296" spans="1:8" ht="78.75" x14ac:dyDescent="0.75">
      <c r="A296" s="183" t="s">
        <v>215</v>
      </c>
      <c r="B296" s="219" t="s">
        <v>2510</v>
      </c>
      <c r="C296" s="187" t="s">
        <v>2511</v>
      </c>
      <c r="D296" s="183">
        <v>0.185</v>
      </c>
      <c r="E296" s="183" t="s">
        <v>2512</v>
      </c>
      <c r="F296" s="183">
        <v>65963.86</v>
      </c>
      <c r="G296" s="223">
        <v>0</v>
      </c>
      <c r="H296" s="437"/>
    </row>
    <row r="297" spans="1:8" ht="94.5" x14ac:dyDescent="0.75">
      <c r="A297" s="183" t="s">
        <v>218</v>
      </c>
      <c r="B297" s="219" t="s">
        <v>2513</v>
      </c>
      <c r="C297" s="187" t="s">
        <v>2514</v>
      </c>
      <c r="D297" s="183">
        <v>1.5469999999999999</v>
      </c>
      <c r="E297" s="183" t="s">
        <v>2515</v>
      </c>
      <c r="F297" s="183">
        <v>474216.29</v>
      </c>
      <c r="G297" s="223">
        <v>0</v>
      </c>
      <c r="H297" s="437"/>
    </row>
    <row r="298" spans="1:8" ht="78.75" x14ac:dyDescent="0.75">
      <c r="A298" s="183" t="s">
        <v>220</v>
      </c>
      <c r="B298" s="219" t="s">
        <v>2516</v>
      </c>
      <c r="C298" s="187" t="s">
        <v>2517</v>
      </c>
      <c r="D298" s="183">
        <v>0.27400000000000002</v>
      </c>
      <c r="E298" s="183" t="s">
        <v>2518</v>
      </c>
      <c r="F298" s="183">
        <v>119833.18</v>
      </c>
      <c r="G298" s="223">
        <v>0</v>
      </c>
      <c r="H298" s="437"/>
    </row>
    <row r="299" spans="1:8" ht="78.75" x14ac:dyDescent="0.75">
      <c r="A299" s="183" t="s">
        <v>222</v>
      </c>
      <c r="B299" s="219" t="s">
        <v>2519</v>
      </c>
      <c r="C299" s="187" t="s">
        <v>2520</v>
      </c>
      <c r="D299" s="183">
        <v>0.82499999999999996</v>
      </c>
      <c r="E299" s="183" t="s">
        <v>2521</v>
      </c>
      <c r="F299" s="183">
        <v>355963.57</v>
      </c>
      <c r="G299" s="223">
        <v>0</v>
      </c>
      <c r="H299" s="437"/>
    </row>
    <row r="300" spans="1:8" ht="94.5" x14ac:dyDescent="0.75">
      <c r="A300" s="183" t="s">
        <v>225</v>
      </c>
      <c r="B300" s="219" t="s">
        <v>2522</v>
      </c>
      <c r="C300" s="187" t="s">
        <v>2523</v>
      </c>
      <c r="D300" s="185">
        <v>0.68400000000000005</v>
      </c>
      <c r="E300" s="183" t="s">
        <v>2524</v>
      </c>
      <c r="F300" s="183">
        <v>355963.57</v>
      </c>
      <c r="G300" s="223">
        <v>0</v>
      </c>
      <c r="H300" s="437"/>
    </row>
    <row r="301" spans="1:8" ht="78.75" x14ac:dyDescent="0.75">
      <c r="A301" s="183" t="s">
        <v>227</v>
      </c>
      <c r="B301" s="219" t="s">
        <v>2525</v>
      </c>
      <c r="C301" s="187" t="s">
        <v>2526</v>
      </c>
      <c r="D301" s="183">
        <v>0.438</v>
      </c>
      <c r="E301" s="183" t="s">
        <v>2527</v>
      </c>
      <c r="F301" s="183">
        <v>169856.93</v>
      </c>
      <c r="G301" s="183">
        <v>2830.95</v>
      </c>
      <c r="H301" s="437"/>
    </row>
    <row r="302" spans="1:8" ht="78.75" x14ac:dyDescent="0.75">
      <c r="A302" s="183" t="s">
        <v>229</v>
      </c>
      <c r="B302" s="219" t="s">
        <v>2528</v>
      </c>
      <c r="C302" s="187" t="s">
        <v>2529</v>
      </c>
      <c r="D302" s="183">
        <v>0.57999999999999996</v>
      </c>
      <c r="E302" s="183" t="s">
        <v>2530</v>
      </c>
      <c r="F302" s="220">
        <v>189925.28</v>
      </c>
      <c r="G302" s="228">
        <v>0</v>
      </c>
      <c r="H302" s="437"/>
    </row>
    <row r="303" spans="1:8" ht="94.5" x14ac:dyDescent="0.75">
      <c r="A303" s="183" t="s">
        <v>1351</v>
      </c>
      <c r="B303" s="219" t="s">
        <v>2531</v>
      </c>
      <c r="C303" s="187" t="s">
        <v>2532</v>
      </c>
      <c r="D303" s="183">
        <v>1.0760000000000001</v>
      </c>
      <c r="E303" s="183" t="s">
        <v>2533</v>
      </c>
      <c r="F303" s="183">
        <v>297549.82</v>
      </c>
      <c r="G303" s="183">
        <v>36656.06</v>
      </c>
      <c r="H303" s="437"/>
    </row>
    <row r="304" spans="1:8" ht="141.75" x14ac:dyDescent="0.75">
      <c r="A304" s="183" t="s">
        <v>1352</v>
      </c>
      <c r="B304" s="219" t="s">
        <v>2534</v>
      </c>
      <c r="C304" s="187" t="s">
        <v>2535</v>
      </c>
      <c r="D304" s="183">
        <v>0.66900000000000004</v>
      </c>
      <c r="E304" s="183" t="s">
        <v>2536</v>
      </c>
      <c r="F304" s="223">
        <v>89718.2</v>
      </c>
      <c r="G304" s="223">
        <v>0</v>
      </c>
      <c r="H304" s="437"/>
    </row>
    <row r="305" spans="1:8" ht="78.75" x14ac:dyDescent="0.75">
      <c r="A305" s="183" t="s">
        <v>1353</v>
      </c>
      <c r="B305" s="219" t="s">
        <v>2537</v>
      </c>
      <c r="C305" s="187" t="s">
        <v>2538</v>
      </c>
      <c r="D305" s="183">
        <v>0.32400000000000001</v>
      </c>
      <c r="E305" s="183" t="s">
        <v>2539</v>
      </c>
      <c r="F305" s="183">
        <v>219306.91</v>
      </c>
      <c r="G305" s="223">
        <v>50744</v>
      </c>
      <c r="H305" s="437"/>
    </row>
    <row r="306" spans="1:8" ht="78.75" x14ac:dyDescent="0.75">
      <c r="A306" s="183" t="s">
        <v>1354</v>
      </c>
      <c r="B306" s="219" t="s">
        <v>2540</v>
      </c>
      <c r="C306" s="187" t="s">
        <v>2541</v>
      </c>
      <c r="D306" s="183">
        <v>0.56999999999999995</v>
      </c>
      <c r="E306" s="183" t="s">
        <v>2542</v>
      </c>
      <c r="F306" s="183">
        <v>119556.88</v>
      </c>
      <c r="G306" s="223">
        <v>0</v>
      </c>
      <c r="H306" s="437"/>
    </row>
    <row r="307" spans="1:8" ht="94.5" x14ac:dyDescent="0.75">
      <c r="A307" s="183" t="s">
        <v>1355</v>
      </c>
      <c r="B307" s="219" t="s">
        <v>2543</v>
      </c>
      <c r="C307" s="187" t="s">
        <v>2544</v>
      </c>
      <c r="D307" s="183">
        <v>0.29099999999999998</v>
      </c>
      <c r="E307" s="183" t="s">
        <v>2545</v>
      </c>
      <c r="F307" s="183">
        <v>157611.22</v>
      </c>
      <c r="G307" s="223">
        <v>59946.400000000001</v>
      </c>
      <c r="H307" s="437"/>
    </row>
    <row r="308" spans="1:8" ht="78.75" x14ac:dyDescent="0.75">
      <c r="A308" s="183" t="s">
        <v>1356</v>
      </c>
      <c r="B308" s="219" t="s">
        <v>2546</v>
      </c>
      <c r="C308" s="187" t="s">
        <v>2547</v>
      </c>
      <c r="D308" s="183">
        <v>0.51800000000000002</v>
      </c>
      <c r="E308" s="183" t="s">
        <v>2548</v>
      </c>
      <c r="F308" s="183">
        <v>189631.16</v>
      </c>
      <c r="G308" s="183">
        <v>16418.39</v>
      </c>
      <c r="H308" s="437"/>
    </row>
    <row r="309" spans="1:8" ht="78.75" x14ac:dyDescent="0.75">
      <c r="A309" s="183" t="s">
        <v>1357</v>
      </c>
      <c r="B309" s="219" t="s">
        <v>2549</v>
      </c>
      <c r="C309" s="187" t="s">
        <v>2550</v>
      </c>
      <c r="D309" s="183">
        <v>0.20899999999999999</v>
      </c>
      <c r="E309" s="183" t="s">
        <v>2551</v>
      </c>
      <c r="F309" s="183">
        <v>69728.92</v>
      </c>
      <c r="G309" s="223">
        <v>0</v>
      </c>
      <c r="H309" s="437"/>
    </row>
    <row r="310" spans="1:8" ht="78.75" x14ac:dyDescent="0.75">
      <c r="A310" s="183" t="s">
        <v>1358</v>
      </c>
      <c r="B310" s="219" t="s">
        <v>2552</v>
      </c>
      <c r="C310" s="187" t="s">
        <v>2553</v>
      </c>
      <c r="D310" s="183">
        <v>0.184</v>
      </c>
      <c r="E310" s="183" t="s">
        <v>2554</v>
      </c>
      <c r="F310" s="223">
        <v>67991.199999999997</v>
      </c>
      <c r="G310" s="223">
        <v>0</v>
      </c>
      <c r="H310" s="437"/>
    </row>
    <row r="311" spans="1:8" ht="78.75" x14ac:dyDescent="0.75">
      <c r="A311" s="183" t="s">
        <v>1359</v>
      </c>
      <c r="B311" s="219" t="s">
        <v>2555</v>
      </c>
      <c r="C311" s="187" t="s">
        <v>2556</v>
      </c>
      <c r="D311" s="183">
        <v>0.20599999999999999</v>
      </c>
      <c r="E311" s="183" t="s">
        <v>2557</v>
      </c>
      <c r="F311" s="183">
        <v>18303.05</v>
      </c>
      <c r="G311" s="183">
        <v>305.04000000000002</v>
      </c>
      <c r="H311" s="437"/>
    </row>
    <row r="312" spans="1:8" ht="94.5" x14ac:dyDescent="0.75">
      <c r="A312" s="183" t="s">
        <v>1360</v>
      </c>
      <c r="B312" s="219" t="s">
        <v>2558</v>
      </c>
      <c r="C312" s="187" t="s">
        <v>2559</v>
      </c>
      <c r="D312" s="183">
        <v>0.41799999999999998</v>
      </c>
      <c r="E312" s="183" t="s">
        <v>2560</v>
      </c>
      <c r="F312" s="183">
        <v>231070.72</v>
      </c>
      <c r="G312" s="183">
        <v>25802.560000000001</v>
      </c>
      <c r="H312" s="437"/>
    </row>
    <row r="313" spans="1:8" ht="78.75" x14ac:dyDescent="0.75">
      <c r="A313" s="183" t="s">
        <v>1361</v>
      </c>
      <c r="B313" s="219" t="s">
        <v>2561</v>
      </c>
      <c r="C313" s="187" t="s">
        <v>2562</v>
      </c>
      <c r="D313" s="185">
        <v>0.11600000000000001</v>
      </c>
      <c r="E313" s="183" t="s">
        <v>2563</v>
      </c>
      <c r="F313" s="183">
        <v>32657.55</v>
      </c>
      <c r="G313" s="223">
        <v>0</v>
      </c>
      <c r="H313" s="437"/>
    </row>
    <row r="314" spans="1:8" ht="78.75" x14ac:dyDescent="0.75">
      <c r="A314" s="183" t="s">
        <v>1362</v>
      </c>
      <c r="B314" s="219" t="s">
        <v>2564</v>
      </c>
      <c r="C314" s="187" t="s">
        <v>2565</v>
      </c>
      <c r="D314" s="185">
        <v>0.32600000000000001</v>
      </c>
      <c r="E314" s="183" t="s">
        <v>2566</v>
      </c>
      <c r="F314" s="183">
        <v>182277.01</v>
      </c>
      <c r="G314" s="223">
        <v>0</v>
      </c>
      <c r="H314" s="437"/>
    </row>
    <row r="315" spans="1:8" ht="78.75" x14ac:dyDescent="0.75">
      <c r="A315" s="183" t="s">
        <v>1363</v>
      </c>
      <c r="B315" s="219" t="s">
        <v>2567</v>
      </c>
      <c r="C315" s="187" t="s">
        <v>2568</v>
      </c>
      <c r="D315" s="183">
        <v>0.75700000000000001</v>
      </c>
      <c r="E315" s="185" t="s">
        <v>2569</v>
      </c>
      <c r="F315" s="183">
        <v>286920.76</v>
      </c>
      <c r="G315" s="223">
        <v>0</v>
      </c>
      <c r="H315" s="437"/>
    </row>
    <row r="316" spans="1:8" ht="78.75" x14ac:dyDescent="0.75">
      <c r="A316" s="183" t="s">
        <v>1364</v>
      </c>
      <c r="B316" s="219" t="s">
        <v>2570</v>
      </c>
      <c r="C316" s="187" t="s">
        <v>2571</v>
      </c>
      <c r="D316" s="183">
        <v>0.89800000000000002</v>
      </c>
      <c r="E316" s="183" t="s">
        <v>2572</v>
      </c>
      <c r="F316" s="183">
        <v>93747.39</v>
      </c>
      <c r="G316" s="223">
        <v>14100.2</v>
      </c>
      <c r="H316" s="437"/>
    </row>
    <row r="317" spans="1:8" ht="78.75" x14ac:dyDescent="0.75">
      <c r="A317" s="183" t="s">
        <v>1365</v>
      </c>
      <c r="B317" s="219" t="s">
        <v>2573</v>
      </c>
      <c r="C317" s="187" t="s">
        <v>2574</v>
      </c>
      <c r="D317" s="183">
        <v>0.30399999999999999</v>
      </c>
      <c r="E317" s="183" t="s">
        <v>2575</v>
      </c>
      <c r="F317" s="183">
        <v>33526.410000000003</v>
      </c>
      <c r="G317" s="223">
        <v>0</v>
      </c>
      <c r="H317" s="437"/>
    </row>
    <row r="318" spans="1:8" ht="110.25" x14ac:dyDescent="0.75">
      <c r="A318" s="229" t="s">
        <v>1366</v>
      </c>
      <c r="B318" s="219" t="s">
        <v>2576</v>
      </c>
      <c r="C318" s="187" t="s">
        <v>2577</v>
      </c>
      <c r="D318" s="185">
        <v>2.2109999999999999</v>
      </c>
      <c r="E318" s="183" t="s">
        <v>2578</v>
      </c>
      <c r="F318" s="183">
        <v>246972.03</v>
      </c>
      <c r="G318" s="223">
        <v>0</v>
      </c>
      <c r="H318" s="437"/>
    </row>
    <row r="319" spans="1:8" ht="110.25" x14ac:dyDescent="0.75">
      <c r="A319" s="229" t="s">
        <v>1367</v>
      </c>
      <c r="B319" s="219" t="s">
        <v>2579</v>
      </c>
      <c r="C319" s="187" t="s">
        <v>2580</v>
      </c>
      <c r="D319" s="185">
        <v>1.329</v>
      </c>
      <c r="E319" s="183" t="s">
        <v>2581</v>
      </c>
      <c r="F319" s="183">
        <v>97237.03</v>
      </c>
      <c r="G319" s="223">
        <v>0</v>
      </c>
      <c r="H319" s="437"/>
    </row>
    <row r="320" spans="1:8" ht="126" x14ac:dyDescent="0.75">
      <c r="A320" s="229" t="s">
        <v>1472</v>
      </c>
      <c r="B320" s="219" t="s">
        <v>2582</v>
      </c>
      <c r="C320" s="187" t="s">
        <v>2583</v>
      </c>
      <c r="D320" s="185">
        <v>0.41799999999999998</v>
      </c>
      <c r="E320" s="183" t="s">
        <v>2584</v>
      </c>
      <c r="F320" s="183">
        <v>86526.88</v>
      </c>
      <c r="G320" s="223">
        <v>0</v>
      </c>
      <c r="H320" s="438"/>
    </row>
    <row r="321" spans="1:8" ht="15.75" x14ac:dyDescent="0.75">
      <c r="A321" s="431" t="s">
        <v>40</v>
      </c>
      <c r="B321" s="432"/>
      <c r="C321" s="478"/>
      <c r="D321" s="180">
        <f>SUM(D276:D320)</f>
        <v>39.049400000000006</v>
      </c>
      <c r="E321" s="167"/>
      <c r="F321" s="212">
        <f>F276+F277+F278+F279+F280+F281+F282+F283+F284+F286+F287+F288+F289+F290+F291+F292+F293+F294+F295+F296+F297+F298+F299+F300+F301+F302+F303+F304+F305+F306+F307+F308+F309+F310+F311+F312+F313+F314+F315+F316+F317+F318+F319+F320</f>
        <v>9450705.1300000027</v>
      </c>
      <c r="G321" s="212">
        <f>G276+G277+G278+G279+G280+G281+G282+G283+G286+G287+G288+G289+G290+G284+G291+G292+G293+G294+G295+G296+G297+G298+G299+G300+G301+G302+G303+G304+G305+G306+G307+G308+G309+G310+G311+G312+G313+G314+G315+G316+G317+G318+G319+G320</f>
        <v>1254451.73</v>
      </c>
      <c r="H321" s="171"/>
    </row>
    <row r="322" spans="1:8" ht="15.75" x14ac:dyDescent="0.75">
      <c r="A322" s="471" t="s">
        <v>2585</v>
      </c>
      <c r="B322" s="472"/>
      <c r="C322" s="472"/>
      <c r="D322" s="472"/>
      <c r="E322" s="472"/>
      <c r="F322" s="473"/>
      <c r="G322" s="227">
        <v>45199</v>
      </c>
      <c r="H322" s="171"/>
    </row>
    <row r="323" spans="1:8" ht="63" x14ac:dyDescent="0.75">
      <c r="A323" s="229" t="s">
        <v>6</v>
      </c>
      <c r="B323" s="219" t="s">
        <v>2586</v>
      </c>
      <c r="C323" s="187" t="s">
        <v>2587</v>
      </c>
      <c r="D323" s="183">
        <v>0.38477</v>
      </c>
      <c r="E323" s="183" t="s">
        <v>2588</v>
      </c>
      <c r="F323" s="224">
        <v>101467.22</v>
      </c>
      <c r="G323" s="223">
        <v>0</v>
      </c>
      <c r="H323" s="436" t="s">
        <v>2418</v>
      </c>
    </row>
    <row r="324" spans="1:8" ht="63" x14ac:dyDescent="0.75">
      <c r="A324" s="229" t="s">
        <v>8</v>
      </c>
      <c r="B324" s="219" t="s">
        <v>2589</v>
      </c>
      <c r="C324" s="187" t="s">
        <v>2590</v>
      </c>
      <c r="D324" s="183">
        <v>0.49053000000000002</v>
      </c>
      <c r="E324" s="183" t="s">
        <v>2591</v>
      </c>
      <c r="F324" s="222">
        <v>190268.77</v>
      </c>
      <c r="G324" s="223">
        <v>0</v>
      </c>
      <c r="H324" s="437"/>
    </row>
    <row r="325" spans="1:8" ht="63" x14ac:dyDescent="0.75">
      <c r="A325" s="229" t="s">
        <v>10</v>
      </c>
      <c r="B325" s="219" t="s">
        <v>2592</v>
      </c>
      <c r="C325" s="187" t="s">
        <v>2593</v>
      </c>
      <c r="D325" s="229">
        <v>0.58120000000000005</v>
      </c>
      <c r="E325" s="183" t="s">
        <v>2594</v>
      </c>
      <c r="F325" s="224">
        <v>224166.64</v>
      </c>
      <c r="G325" s="223">
        <v>0</v>
      </c>
      <c r="H325" s="437"/>
    </row>
    <row r="326" spans="1:8" ht="63" x14ac:dyDescent="0.75">
      <c r="A326" s="229" t="s">
        <v>12</v>
      </c>
      <c r="B326" s="219" t="s">
        <v>2595</v>
      </c>
      <c r="C326" s="187" t="s">
        <v>2596</v>
      </c>
      <c r="D326" s="183">
        <v>0.504</v>
      </c>
      <c r="E326" s="183" t="s">
        <v>2597</v>
      </c>
      <c r="F326" s="224">
        <v>230135.54</v>
      </c>
      <c r="G326" s="224">
        <v>41232.699999999997</v>
      </c>
      <c r="H326" s="437"/>
    </row>
    <row r="327" spans="1:8" ht="78.75" x14ac:dyDescent="0.75">
      <c r="A327" s="229" t="s">
        <v>14</v>
      </c>
      <c r="B327" s="219" t="s">
        <v>2598</v>
      </c>
      <c r="C327" s="187" t="s">
        <v>2599</v>
      </c>
      <c r="D327" s="183">
        <v>0.38800000000000001</v>
      </c>
      <c r="E327" s="183" t="s">
        <v>2600</v>
      </c>
      <c r="F327" s="222">
        <v>113256.33</v>
      </c>
      <c r="G327" s="224">
        <v>35807.96</v>
      </c>
      <c r="H327" s="437"/>
    </row>
    <row r="328" spans="1:8" ht="63" x14ac:dyDescent="0.75">
      <c r="A328" s="229" t="s">
        <v>16</v>
      </c>
      <c r="B328" s="219" t="s">
        <v>2601</v>
      </c>
      <c r="C328" s="187" t="s">
        <v>2602</v>
      </c>
      <c r="D328" s="229">
        <v>0.74</v>
      </c>
      <c r="E328" s="183" t="s">
        <v>2603</v>
      </c>
      <c r="F328" s="224">
        <v>288168.90999999997</v>
      </c>
      <c r="G328" s="222">
        <v>80699.16</v>
      </c>
      <c r="H328" s="437"/>
    </row>
    <row r="329" spans="1:8" ht="78.75" x14ac:dyDescent="0.75">
      <c r="A329" s="229" t="s">
        <v>18</v>
      </c>
      <c r="B329" s="219" t="s">
        <v>2604</v>
      </c>
      <c r="C329" s="187" t="s">
        <v>2605</v>
      </c>
      <c r="D329" s="183">
        <v>0.1295</v>
      </c>
      <c r="E329" s="225" t="s">
        <v>2606</v>
      </c>
      <c r="F329" s="222">
        <v>49784.04</v>
      </c>
      <c r="G329" s="222">
        <v>31315.49</v>
      </c>
      <c r="H329" s="437"/>
    </row>
    <row r="330" spans="1:8" ht="63" x14ac:dyDescent="0.75">
      <c r="A330" s="229" t="s">
        <v>20</v>
      </c>
      <c r="B330" s="219" t="s">
        <v>2607</v>
      </c>
      <c r="C330" s="187" t="s">
        <v>2608</v>
      </c>
      <c r="D330" s="183">
        <v>0.1862</v>
      </c>
      <c r="E330" s="225" t="s">
        <v>2609</v>
      </c>
      <c r="F330" s="222">
        <v>18835.150000000001</v>
      </c>
      <c r="G330" s="223">
        <v>0</v>
      </c>
      <c r="H330" s="437"/>
    </row>
    <row r="331" spans="1:8" ht="63" x14ac:dyDescent="0.75">
      <c r="A331" s="229" t="s">
        <v>22</v>
      </c>
      <c r="B331" s="219" t="s">
        <v>2610</v>
      </c>
      <c r="C331" s="187" t="s">
        <v>2611</v>
      </c>
      <c r="D331" s="183">
        <v>0.52400000000000002</v>
      </c>
      <c r="E331" s="183" t="s">
        <v>2612</v>
      </c>
      <c r="F331" s="224">
        <v>111358.61</v>
      </c>
      <c r="G331" s="223">
        <v>0</v>
      </c>
      <c r="H331" s="437"/>
    </row>
    <row r="332" spans="1:8" ht="78.75" x14ac:dyDescent="0.75">
      <c r="A332" s="229" t="s">
        <v>23</v>
      </c>
      <c r="B332" s="219" t="s">
        <v>2613</v>
      </c>
      <c r="C332" s="187" t="s">
        <v>2614</v>
      </c>
      <c r="D332" s="185">
        <v>0.97399999999999998</v>
      </c>
      <c r="E332" s="183" t="s">
        <v>2615</v>
      </c>
      <c r="F332" s="224">
        <v>425074.43</v>
      </c>
      <c r="G332" s="224">
        <v>76158.37</v>
      </c>
      <c r="H332" s="437"/>
    </row>
    <row r="333" spans="1:8" ht="78.75" x14ac:dyDescent="0.75">
      <c r="A333" s="229" t="s">
        <v>25</v>
      </c>
      <c r="B333" s="219" t="s">
        <v>2616</v>
      </c>
      <c r="C333" s="187" t="s">
        <v>2614</v>
      </c>
      <c r="D333" s="183">
        <v>0.29477999999999999</v>
      </c>
      <c r="E333" s="183" t="s">
        <v>2617</v>
      </c>
      <c r="F333" s="224">
        <v>10941.27</v>
      </c>
      <c r="G333" s="223">
        <v>0</v>
      </c>
      <c r="H333" s="437"/>
    </row>
    <row r="334" spans="1:8" ht="63" x14ac:dyDescent="0.75">
      <c r="A334" s="229" t="s">
        <v>27</v>
      </c>
      <c r="B334" s="219" t="s">
        <v>2618</v>
      </c>
      <c r="C334" s="187" t="s">
        <v>2619</v>
      </c>
      <c r="D334" s="229">
        <v>0.17100000000000001</v>
      </c>
      <c r="E334" s="183" t="s">
        <v>2620</v>
      </c>
      <c r="F334" s="222">
        <v>48387.11</v>
      </c>
      <c r="G334" s="223">
        <v>0</v>
      </c>
      <c r="H334" s="437"/>
    </row>
    <row r="335" spans="1:8" ht="63" x14ac:dyDescent="0.75">
      <c r="A335" s="229" t="s">
        <v>29</v>
      </c>
      <c r="B335" s="219" t="s">
        <v>2621</v>
      </c>
      <c r="C335" s="187" t="s">
        <v>2622</v>
      </c>
      <c r="D335" s="183">
        <v>0.26</v>
      </c>
      <c r="E335" s="183" t="s">
        <v>2623</v>
      </c>
      <c r="F335" s="222">
        <v>112380.97</v>
      </c>
      <c r="G335" s="223">
        <v>0</v>
      </c>
      <c r="H335" s="437"/>
    </row>
    <row r="336" spans="1:8" ht="63" x14ac:dyDescent="0.75">
      <c r="A336" s="229" t="s">
        <v>30</v>
      </c>
      <c r="B336" s="219" t="s">
        <v>2624</v>
      </c>
      <c r="C336" s="187" t="s">
        <v>2625</v>
      </c>
      <c r="D336" s="183">
        <v>0.50600000000000001</v>
      </c>
      <c r="E336" s="183" t="s">
        <v>2626</v>
      </c>
      <c r="F336" s="222">
        <v>181882.29</v>
      </c>
      <c r="G336" s="223">
        <v>0</v>
      </c>
      <c r="H336" s="437"/>
    </row>
    <row r="337" spans="1:8" ht="63" x14ac:dyDescent="0.75">
      <c r="A337" s="229" t="s">
        <v>32</v>
      </c>
      <c r="B337" s="219" t="s">
        <v>2627</v>
      </c>
      <c r="C337" s="187" t="s">
        <v>2628</v>
      </c>
      <c r="D337" s="183">
        <v>0.73099999999999998</v>
      </c>
      <c r="E337" s="183" t="s">
        <v>2629</v>
      </c>
      <c r="F337" s="224">
        <v>490107.74</v>
      </c>
      <c r="G337" s="223">
        <v>0</v>
      </c>
      <c r="H337" s="437"/>
    </row>
    <row r="338" spans="1:8" ht="63" x14ac:dyDescent="0.75">
      <c r="A338" s="229" t="s">
        <v>36</v>
      </c>
      <c r="B338" s="219" t="s">
        <v>2630</v>
      </c>
      <c r="C338" s="187" t="s">
        <v>2631</v>
      </c>
      <c r="D338" s="183">
        <v>0.13200000000000001</v>
      </c>
      <c r="E338" s="183" t="s">
        <v>2632</v>
      </c>
      <c r="F338" s="222">
        <v>33898.29</v>
      </c>
      <c r="G338" s="223">
        <v>0</v>
      </c>
      <c r="H338" s="437"/>
    </row>
    <row r="339" spans="1:8" ht="63" x14ac:dyDescent="0.75">
      <c r="A339" s="229" t="s">
        <v>38</v>
      </c>
      <c r="B339" s="219" t="s">
        <v>2633</v>
      </c>
      <c r="C339" s="187" t="s">
        <v>2634</v>
      </c>
      <c r="D339" s="183">
        <v>0.104</v>
      </c>
      <c r="E339" s="183" t="s">
        <v>2635</v>
      </c>
      <c r="F339" s="224">
        <v>13891.04</v>
      </c>
      <c r="G339" s="223">
        <v>0</v>
      </c>
      <c r="H339" s="437"/>
    </row>
    <row r="340" spans="1:8" ht="63" x14ac:dyDescent="0.75">
      <c r="A340" s="229" t="s">
        <v>211</v>
      </c>
      <c r="B340" s="219" t="s">
        <v>2636</v>
      </c>
      <c r="C340" s="187" t="s">
        <v>2637</v>
      </c>
      <c r="D340" s="229">
        <v>0.307</v>
      </c>
      <c r="E340" s="183" t="s">
        <v>2638</v>
      </c>
      <c r="F340" s="224">
        <v>128266.04</v>
      </c>
      <c r="G340" s="223">
        <v>0</v>
      </c>
      <c r="H340" s="437"/>
    </row>
    <row r="341" spans="1:8" ht="63" x14ac:dyDescent="0.75">
      <c r="A341" s="229" t="s">
        <v>213</v>
      </c>
      <c r="B341" s="219" t="s">
        <v>2639</v>
      </c>
      <c r="C341" s="187" t="s">
        <v>2640</v>
      </c>
      <c r="D341" s="183">
        <v>0.51600000000000001</v>
      </c>
      <c r="E341" s="183" t="s">
        <v>2641</v>
      </c>
      <c r="F341" s="222">
        <v>257993.8</v>
      </c>
      <c r="G341" s="183">
        <v>232.75</v>
      </c>
      <c r="H341" s="437"/>
    </row>
    <row r="342" spans="1:8" ht="63" x14ac:dyDescent="0.75">
      <c r="A342" s="229" t="s">
        <v>215</v>
      </c>
      <c r="B342" s="219" t="s">
        <v>2642</v>
      </c>
      <c r="C342" s="187" t="s">
        <v>2643</v>
      </c>
      <c r="D342" s="183">
        <v>0.22800000000000001</v>
      </c>
      <c r="E342" s="183" t="s">
        <v>2644</v>
      </c>
      <c r="F342" s="224">
        <v>131977.75</v>
      </c>
      <c r="G342" s="223">
        <v>0</v>
      </c>
      <c r="H342" s="437"/>
    </row>
    <row r="343" spans="1:8" ht="63" x14ac:dyDescent="0.75">
      <c r="A343" s="229" t="s">
        <v>218</v>
      </c>
      <c r="B343" s="219" t="s">
        <v>2645</v>
      </c>
      <c r="C343" s="187" t="s">
        <v>2646</v>
      </c>
      <c r="D343" s="183">
        <v>0.60580000000000001</v>
      </c>
      <c r="E343" s="225" t="s">
        <v>2647</v>
      </c>
      <c r="F343" s="230">
        <v>277340.71000000002</v>
      </c>
      <c r="G343" s="222">
        <v>8117.28</v>
      </c>
      <c r="H343" s="437"/>
    </row>
    <row r="344" spans="1:8" ht="63" x14ac:dyDescent="0.75">
      <c r="A344" s="229" t="s">
        <v>220</v>
      </c>
      <c r="B344" s="219" t="s">
        <v>2648</v>
      </c>
      <c r="C344" s="187" t="s">
        <v>2649</v>
      </c>
      <c r="D344" s="183">
        <v>0.38313999999999998</v>
      </c>
      <c r="E344" s="183" t="s">
        <v>2650</v>
      </c>
      <c r="F344" s="224">
        <v>160453.82999999999</v>
      </c>
      <c r="G344" s="223">
        <v>0</v>
      </c>
      <c r="H344" s="437"/>
    </row>
    <row r="345" spans="1:8" ht="63" x14ac:dyDescent="0.75">
      <c r="A345" s="229" t="s">
        <v>222</v>
      </c>
      <c r="B345" s="219" t="s">
        <v>2651</v>
      </c>
      <c r="C345" s="187" t="s">
        <v>2652</v>
      </c>
      <c r="D345" s="183">
        <v>0.21460000000000001</v>
      </c>
      <c r="E345" s="183" t="s">
        <v>2653</v>
      </c>
      <c r="F345" s="224">
        <v>24640.58</v>
      </c>
      <c r="G345" s="223">
        <v>0</v>
      </c>
      <c r="H345" s="437"/>
    </row>
    <row r="346" spans="1:8" ht="63" x14ac:dyDescent="0.75">
      <c r="A346" s="229" t="s">
        <v>225</v>
      </c>
      <c r="B346" s="219" t="s">
        <v>2654</v>
      </c>
      <c r="C346" s="187" t="s">
        <v>2655</v>
      </c>
      <c r="D346" s="183">
        <v>0.4829</v>
      </c>
      <c r="E346" s="183" t="s">
        <v>2656</v>
      </c>
      <c r="F346" s="224">
        <v>228223.47</v>
      </c>
      <c r="G346" s="223">
        <v>0</v>
      </c>
      <c r="H346" s="437"/>
    </row>
    <row r="347" spans="1:8" ht="63" x14ac:dyDescent="0.75">
      <c r="A347" s="229" t="s">
        <v>227</v>
      </c>
      <c r="B347" s="219" t="s">
        <v>2657</v>
      </c>
      <c r="C347" s="187" t="s">
        <v>2658</v>
      </c>
      <c r="D347" s="183">
        <v>0.26019999999999999</v>
      </c>
      <c r="E347" s="183" t="s">
        <v>2659</v>
      </c>
      <c r="F347" s="224">
        <v>37993.51</v>
      </c>
      <c r="G347" s="223">
        <v>0</v>
      </c>
      <c r="H347" s="437"/>
    </row>
    <row r="348" spans="1:8" ht="63" x14ac:dyDescent="0.75">
      <c r="A348" s="229" t="s">
        <v>229</v>
      </c>
      <c r="B348" s="219" t="s">
        <v>2477</v>
      </c>
      <c r="C348" s="187" t="s">
        <v>2660</v>
      </c>
      <c r="D348" s="183">
        <v>0.25240000000000001</v>
      </c>
      <c r="E348" s="183" t="s">
        <v>2479</v>
      </c>
      <c r="F348" s="224">
        <v>101779.18</v>
      </c>
      <c r="G348" s="224">
        <v>43522.239999999998</v>
      </c>
      <c r="H348" s="437"/>
    </row>
    <row r="349" spans="1:8" ht="63" x14ac:dyDescent="0.75">
      <c r="A349" s="229" t="s">
        <v>1351</v>
      </c>
      <c r="B349" s="219" t="s">
        <v>2661</v>
      </c>
      <c r="C349" s="187" t="s">
        <v>2662</v>
      </c>
      <c r="D349" s="185">
        <v>0.92820000000000003</v>
      </c>
      <c r="E349" s="183" t="s">
        <v>2663</v>
      </c>
      <c r="F349" s="231">
        <v>259633.63</v>
      </c>
      <c r="G349" s="223">
        <v>0</v>
      </c>
      <c r="H349" s="437"/>
    </row>
    <row r="350" spans="1:8" ht="63" x14ac:dyDescent="0.75">
      <c r="A350" s="229" t="s">
        <v>1352</v>
      </c>
      <c r="B350" s="219" t="s">
        <v>2664</v>
      </c>
      <c r="C350" s="187" t="s">
        <v>2665</v>
      </c>
      <c r="D350" s="183">
        <v>0.49659999999999999</v>
      </c>
      <c r="E350" s="183" t="s">
        <v>2666</v>
      </c>
      <c r="F350" s="224">
        <v>210541.3</v>
      </c>
      <c r="G350" s="223">
        <v>0</v>
      </c>
      <c r="H350" s="437"/>
    </row>
    <row r="351" spans="1:8" ht="94.5" x14ac:dyDescent="0.75">
      <c r="A351" s="229" t="s">
        <v>1353</v>
      </c>
      <c r="B351" s="219" t="s">
        <v>2667</v>
      </c>
      <c r="C351" s="187" t="s">
        <v>2668</v>
      </c>
      <c r="D351" s="185">
        <v>0.61699999999999999</v>
      </c>
      <c r="E351" s="183" t="s">
        <v>2669</v>
      </c>
      <c r="F351" s="224">
        <v>170526.24</v>
      </c>
      <c r="G351" s="232">
        <v>6.37</v>
      </c>
      <c r="H351" s="438"/>
    </row>
    <row r="352" spans="1:8" ht="15.75" x14ac:dyDescent="0.75">
      <c r="A352" s="431" t="s">
        <v>40</v>
      </c>
      <c r="B352" s="432"/>
      <c r="C352" s="478"/>
      <c r="D352" s="180">
        <f>SUM(D323:D351)</f>
        <v>12.39282</v>
      </c>
      <c r="E352" s="167"/>
      <c r="F352" s="233">
        <f>F323+F324+F325+F326+F327+F328+F329+F330+F331+F332+F333+F334+F335+F336+F337+F338+F339+F340+F341+F342+F343+F344+F345+F346+F347+F348+F349+F350+F351</f>
        <v>4633374.3899999997</v>
      </c>
      <c r="G352" s="234">
        <f>G323+G324+G325+G326+G327+G328+G329+G330+G331+G332+G333+G334+G335+G336+G337+G338+G339+G340+G341+G342+G343+G344+G345+G346+G347+G348+G349+G350+G351</f>
        <v>317092.32</v>
      </c>
      <c r="H352" s="171"/>
    </row>
    <row r="353" spans="1:8" ht="15.75" x14ac:dyDescent="0.75">
      <c r="A353" s="471" t="s">
        <v>2670</v>
      </c>
      <c r="B353" s="472"/>
      <c r="C353" s="472"/>
      <c r="D353" s="472"/>
      <c r="E353" s="472"/>
      <c r="F353" s="473"/>
      <c r="G353" s="227">
        <v>45199</v>
      </c>
      <c r="H353" s="171"/>
    </row>
    <row r="354" spans="1:8" ht="63" x14ac:dyDescent="0.75">
      <c r="A354" s="229" t="s">
        <v>6</v>
      </c>
      <c r="B354" s="219" t="s">
        <v>2671</v>
      </c>
      <c r="C354" s="187" t="s">
        <v>2672</v>
      </c>
      <c r="D354" s="229">
        <v>0.35120000000000001</v>
      </c>
      <c r="E354" s="183" t="s">
        <v>2673</v>
      </c>
      <c r="F354" s="183">
        <v>147621.64000000001</v>
      </c>
      <c r="G354" s="223">
        <v>0</v>
      </c>
      <c r="H354" s="436" t="s">
        <v>2418</v>
      </c>
    </row>
    <row r="355" spans="1:8" ht="63" x14ac:dyDescent="0.75">
      <c r="A355" s="229" t="s">
        <v>8</v>
      </c>
      <c r="B355" s="219" t="s">
        <v>2674</v>
      </c>
      <c r="C355" s="187" t="s">
        <v>2675</v>
      </c>
      <c r="D355" s="229">
        <v>0.40615000000000001</v>
      </c>
      <c r="E355" s="183" t="s">
        <v>2676</v>
      </c>
      <c r="F355" s="183">
        <v>176462.58</v>
      </c>
      <c r="G355" s="223">
        <v>0</v>
      </c>
      <c r="H355" s="437"/>
    </row>
    <row r="356" spans="1:8" ht="63" x14ac:dyDescent="0.75">
      <c r="A356" s="229" t="s">
        <v>10</v>
      </c>
      <c r="B356" s="219" t="s">
        <v>2677</v>
      </c>
      <c r="C356" s="187" t="s">
        <v>2678</v>
      </c>
      <c r="D356" s="229">
        <v>0.10122</v>
      </c>
      <c r="E356" s="183" t="s">
        <v>2679</v>
      </c>
      <c r="F356" s="183">
        <v>38809.370000000003</v>
      </c>
      <c r="G356" s="223">
        <v>0</v>
      </c>
      <c r="H356" s="437"/>
    </row>
    <row r="357" spans="1:8" ht="78.75" x14ac:dyDescent="0.75">
      <c r="A357" s="229" t="s">
        <v>12</v>
      </c>
      <c r="B357" s="219" t="s">
        <v>2680</v>
      </c>
      <c r="C357" s="187" t="s">
        <v>2681</v>
      </c>
      <c r="D357" s="229">
        <v>1.1160000000000001</v>
      </c>
      <c r="E357" s="183" t="s">
        <v>2682</v>
      </c>
      <c r="F357" s="183">
        <v>135521.09</v>
      </c>
      <c r="G357" s="183">
        <v>43851.42</v>
      </c>
      <c r="H357" s="438"/>
    </row>
    <row r="358" spans="1:8" ht="15.75" x14ac:dyDescent="0.75">
      <c r="A358" s="479" t="s">
        <v>40</v>
      </c>
      <c r="B358" s="480"/>
      <c r="C358" s="481"/>
      <c r="D358" s="183">
        <f>SUM(D354:D357)</f>
        <v>1.9745699999999999</v>
      </c>
      <c r="E358" s="170"/>
      <c r="F358" s="172">
        <f>F354+F355+F356+F357</f>
        <v>498414.67999999993</v>
      </c>
      <c r="G358" s="212">
        <f>G354+G355+G356+G357</f>
        <v>43851.42</v>
      </c>
      <c r="H358" s="171"/>
    </row>
    <row r="359" spans="1:8" ht="15.75" x14ac:dyDescent="0.75">
      <c r="A359" s="471" t="s">
        <v>2683</v>
      </c>
      <c r="B359" s="472"/>
      <c r="C359" s="472"/>
      <c r="D359" s="472"/>
      <c r="E359" s="472"/>
      <c r="F359" s="473"/>
      <c r="G359" s="227">
        <v>45199</v>
      </c>
      <c r="H359" s="171"/>
    </row>
    <row r="360" spans="1:8" ht="94.5" x14ac:dyDescent="0.75">
      <c r="A360" s="229" t="s">
        <v>6</v>
      </c>
      <c r="B360" s="219" t="s">
        <v>2684</v>
      </c>
      <c r="C360" s="187" t="s">
        <v>2685</v>
      </c>
      <c r="D360" s="183">
        <v>0.13700000000000001</v>
      </c>
      <c r="E360" s="215" t="s">
        <v>2686</v>
      </c>
      <c r="F360" s="183">
        <v>37808.79</v>
      </c>
      <c r="G360" s="183">
        <v>24967.69</v>
      </c>
      <c r="H360" s="436" t="s">
        <v>2418</v>
      </c>
    </row>
    <row r="361" spans="1:8" ht="94.5" x14ac:dyDescent="0.75">
      <c r="A361" s="229" t="s">
        <v>8</v>
      </c>
      <c r="B361" s="219" t="s">
        <v>2687</v>
      </c>
      <c r="C361" s="187" t="s">
        <v>2688</v>
      </c>
      <c r="D361" s="183">
        <v>9.4E-2</v>
      </c>
      <c r="E361" s="215" t="s">
        <v>2689</v>
      </c>
      <c r="F361" s="183">
        <v>7569.22</v>
      </c>
      <c r="G361" s="223">
        <v>0</v>
      </c>
      <c r="H361" s="437"/>
    </row>
    <row r="362" spans="1:8" ht="94.5" x14ac:dyDescent="0.75">
      <c r="A362" s="229" t="s">
        <v>10</v>
      </c>
      <c r="B362" s="219" t="s">
        <v>2690</v>
      </c>
      <c r="C362" s="187" t="s">
        <v>2691</v>
      </c>
      <c r="D362" s="183">
        <v>0.31822</v>
      </c>
      <c r="E362" s="215" t="s">
        <v>2692</v>
      </c>
      <c r="F362" s="183">
        <v>37890.26</v>
      </c>
      <c r="G362" s="183">
        <v>10274.26</v>
      </c>
      <c r="H362" s="437"/>
    </row>
    <row r="363" spans="1:8" ht="94.5" x14ac:dyDescent="0.75">
      <c r="A363" s="229" t="s">
        <v>12</v>
      </c>
      <c r="B363" s="219" t="s">
        <v>2693</v>
      </c>
      <c r="C363" s="187" t="s">
        <v>2694</v>
      </c>
      <c r="D363" s="185">
        <v>0.31659999999999999</v>
      </c>
      <c r="E363" s="215" t="s">
        <v>2695</v>
      </c>
      <c r="F363" s="183">
        <v>145106.57999999999</v>
      </c>
      <c r="G363" s="223">
        <v>0</v>
      </c>
      <c r="H363" s="437"/>
    </row>
    <row r="364" spans="1:8" ht="94.5" x14ac:dyDescent="0.75">
      <c r="A364" s="229" t="s">
        <v>14</v>
      </c>
      <c r="B364" s="219" t="s">
        <v>2696</v>
      </c>
      <c r="C364" s="187" t="s">
        <v>2697</v>
      </c>
      <c r="D364" s="185">
        <v>0.3271</v>
      </c>
      <c r="E364" s="215" t="s">
        <v>2698</v>
      </c>
      <c r="F364" s="183">
        <v>143659.06</v>
      </c>
      <c r="G364" s="223">
        <v>0</v>
      </c>
      <c r="H364" s="437"/>
    </row>
    <row r="365" spans="1:8" ht="94.5" x14ac:dyDescent="0.75">
      <c r="A365" s="229" t="s">
        <v>16</v>
      </c>
      <c r="B365" s="219" t="s">
        <v>2699</v>
      </c>
      <c r="C365" s="187" t="s">
        <v>2700</v>
      </c>
      <c r="D365" s="185">
        <v>0.23208000000000001</v>
      </c>
      <c r="E365" s="215" t="s">
        <v>2701</v>
      </c>
      <c r="F365" s="223">
        <v>80719.710000000006</v>
      </c>
      <c r="G365" s="223">
        <v>0</v>
      </c>
      <c r="H365" s="437"/>
    </row>
    <row r="366" spans="1:8" ht="94.5" x14ac:dyDescent="0.75">
      <c r="A366" s="229" t="s">
        <v>18</v>
      </c>
      <c r="B366" s="219" t="s">
        <v>2702</v>
      </c>
      <c r="C366" s="187" t="s">
        <v>2703</v>
      </c>
      <c r="D366" s="183">
        <v>0.26200000000000001</v>
      </c>
      <c r="E366" s="215" t="s">
        <v>2704</v>
      </c>
      <c r="F366" s="223">
        <v>45390.12</v>
      </c>
      <c r="G366" s="223">
        <v>0</v>
      </c>
      <c r="H366" s="437"/>
    </row>
    <row r="367" spans="1:8" ht="47.25" x14ac:dyDescent="0.75">
      <c r="A367" s="229" t="s">
        <v>20</v>
      </c>
      <c r="B367" s="219" t="s">
        <v>2705</v>
      </c>
      <c r="C367" s="187" t="s">
        <v>2706</v>
      </c>
      <c r="D367" s="183">
        <v>9.2999999999999999E-2</v>
      </c>
      <c r="E367" s="215" t="s">
        <v>2707</v>
      </c>
      <c r="F367" s="223">
        <v>7095.69</v>
      </c>
      <c r="G367" s="223">
        <v>177.21</v>
      </c>
      <c r="H367" s="437"/>
    </row>
    <row r="368" spans="1:8" ht="63" x14ac:dyDescent="0.75">
      <c r="A368" s="229" t="s">
        <v>22</v>
      </c>
      <c r="B368" s="219" t="s">
        <v>2708</v>
      </c>
      <c r="C368" s="187" t="s">
        <v>2709</v>
      </c>
      <c r="D368" s="183">
        <v>0.312</v>
      </c>
      <c r="E368" s="215" t="s">
        <v>2710</v>
      </c>
      <c r="F368" s="223">
        <v>119768.3</v>
      </c>
      <c r="G368" s="223">
        <v>0</v>
      </c>
      <c r="H368" s="437"/>
    </row>
    <row r="369" spans="1:8" ht="94.5" x14ac:dyDescent="0.75">
      <c r="A369" s="229" t="s">
        <v>23</v>
      </c>
      <c r="B369" s="219" t="s">
        <v>2711</v>
      </c>
      <c r="C369" s="187" t="s">
        <v>2712</v>
      </c>
      <c r="D369" s="183">
        <v>0.28199999999999997</v>
      </c>
      <c r="E369" s="215" t="s">
        <v>2713</v>
      </c>
      <c r="F369" s="183">
        <v>69120.42</v>
      </c>
      <c r="G369" s="223">
        <v>0</v>
      </c>
      <c r="H369" s="437"/>
    </row>
    <row r="370" spans="1:8" ht="63" x14ac:dyDescent="0.75">
      <c r="A370" s="229" t="s">
        <v>25</v>
      </c>
      <c r="B370" s="219" t="s">
        <v>2714</v>
      </c>
      <c r="C370" s="187" t="s">
        <v>2715</v>
      </c>
      <c r="D370" s="183">
        <v>0.23599999999999999</v>
      </c>
      <c r="E370" s="215" t="s">
        <v>2716</v>
      </c>
      <c r="F370" s="183">
        <v>82666.45</v>
      </c>
      <c r="G370" s="183">
        <v>38416.839999999997</v>
      </c>
      <c r="H370" s="437"/>
    </row>
    <row r="371" spans="1:8" ht="63" x14ac:dyDescent="0.75">
      <c r="A371" s="229" t="s">
        <v>27</v>
      </c>
      <c r="B371" s="219" t="s">
        <v>2717</v>
      </c>
      <c r="C371" s="187" t="s">
        <v>2718</v>
      </c>
      <c r="D371" s="185">
        <v>0.32400000000000001</v>
      </c>
      <c r="E371" s="215" t="s">
        <v>2719</v>
      </c>
      <c r="F371" s="183">
        <v>367461.64</v>
      </c>
      <c r="G371" s="223">
        <v>312342.40000000002</v>
      </c>
      <c r="H371" s="437"/>
    </row>
    <row r="372" spans="1:8" ht="63" x14ac:dyDescent="0.75">
      <c r="A372" s="229" t="s">
        <v>29</v>
      </c>
      <c r="B372" s="219" t="s">
        <v>2720</v>
      </c>
      <c r="C372" s="187" t="s">
        <v>2721</v>
      </c>
      <c r="D372" s="183">
        <v>0.31530000000000002</v>
      </c>
      <c r="E372" s="235" t="s">
        <v>2722</v>
      </c>
      <c r="F372" s="223">
        <v>125373.03</v>
      </c>
      <c r="G372" s="223">
        <v>0</v>
      </c>
      <c r="H372" s="437"/>
    </row>
    <row r="373" spans="1:8" ht="47.25" x14ac:dyDescent="0.75">
      <c r="A373" s="229" t="s">
        <v>30</v>
      </c>
      <c r="B373" s="219" t="s">
        <v>2723</v>
      </c>
      <c r="C373" s="187" t="s">
        <v>2724</v>
      </c>
      <c r="D373" s="185">
        <v>0.114</v>
      </c>
      <c r="E373" s="215" t="s">
        <v>2725</v>
      </c>
      <c r="F373" s="223">
        <v>24693</v>
      </c>
      <c r="G373" s="223">
        <v>0</v>
      </c>
      <c r="H373" s="437"/>
    </row>
    <row r="374" spans="1:8" ht="47.25" x14ac:dyDescent="0.75">
      <c r="A374" s="229" t="s">
        <v>32</v>
      </c>
      <c r="B374" s="219" t="s">
        <v>2726</v>
      </c>
      <c r="C374" s="187" t="s">
        <v>2727</v>
      </c>
      <c r="D374" s="185">
        <v>0.44800000000000001</v>
      </c>
      <c r="E374" s="215" t="s">
        <v>2728</v>
      </c>
      <c r="F374" s="183">
        <v>208903.84</v>
      </c>
      <c r="G374" s="183">
        <v>52554.879999999997</v>
      </c>
      <c r="H374" s="437"/>
    </row>
    <row r="375" spans="1:8" ht="63" x14ac:dyDescent="0.75">
      <c r="A375" s="229" t="s">
        <v>34</v>
      </c>
      <c r="B375" s="219" t="s">
        <v>2729</v>
      </c>
      <c r="C375" s="187" t="s">
        <v>2730</v>
      </c>
      <c r="D375" s="185">
        <v>0.68700000000000006</v>
      </c>
      <c r="E375" s="215" t="s">
        <v>2731</v>
      </c>
      <c r="F375" s="183">
        <v>538770.53</v>
      </c>
      <c r="G375" s="183">
        <v>458550.77</v>
      </c>
      <c r="H375" s="437"/>
    </row>
    <row r="376" spans="1:8" ht="47.25" x14ac:dyDescent="0.75">
      <c r="A376" s="229" t="s">
        <v>36</v>
      </c>
      <c r="B376" s="219" t="s">
        <v>2732</v>
      </c>
      <c r="C376" s="187" t="s">
        <v>2733</v>
      </c>
      <c r="D376" s="183">
        <v>1.1719999999999999</v>
      </c>
      <c r="E376" s="215" t="s">
        <v>2734</v>
      </c>
      <c r="F376" s="223">
        <v>678952.78</v>
      </c>
      <c r="G376" s="223">
        <v>143499.59</v>
      </c>
      <c r="H376" s="437"/>
    </row>
    <row r="377" spans="1:8" ht="47.25" x14ac:dyDescent="0.75">
      <c r="A377" s="229" t="s">
        <v>38</v>
      </c>
      <c r="B377" s="219" t="s">
        <v>2735</v>
      </c>
      <c r="C377" s="187" t="s">
        <v>2736</v>
      </c>
      <c r="D377" s="183">
        <v>0.23699999999999999</v>
      </c>
      <c r="E377" s="215" t="s">
        <v>2737</v>
      </c>
      <c r="F377" s="223">
        <v>120241.25</v>
      </c>
      <c r="G377" s="223">
        <v>2004.03</v>
      </c>
      <c r="H377" s="437"/>
    </row>
    <row r="378" spans="1:8" ht="47.25" x14ac:dyDescent="0.75">
      <c r="A378" s="229" t="s">
        <v>211</v>
      </c>
      <c r="B378" s="219" t="s">
        <v>2738</v>
      </c>
      <c r="C378" s="187" t="s">
        <v>2739</v>
      </c>
      <c r="D378" s="183">
        <v>0.30399999999999999</v>
      </c>
      <c r="E378" s="215" t="s">
        <v>2740</v>
      </c>
      <c r="F378" s="223">
        <v>97242.82</v>
      </c>
      <c r="G378" s="223">
        <v>0</v>
      </c>
      <c r="H378" s="437"/>
    </row>
    <row r="379" spans="1:8" ht="78.75" x14ac:dyDescent="0.75">
      <c r="A379" s="229" t="s">
        <v>213</v>
      </c>
      <c r="B379" s="219" t="s">
        <v>2741</v>
      </c>
      <c r="C379" s="187" t="s">
        <v>2742</v>
      </c>
      <c r="D379" s="183">
        <v>0.60799999999999998</v>
      </c>
      <c r="E379" s="215" t="s">
        <v>2743</v>
      </c>
      <c r="F379" s="183">
        <v>137782.47</v>
      </c>
      <c r="G379" s="223">
        <v>103800.3</v>
      </c>
      <c r="H379" s="437"/>
    </row>
    <row r="380" spans="1:8" ht="63" x14ac:dyDescent="0.75">
      <c r="A380" s="229" t="s">
        <v>215</v>
      </c>
      <c r="B380" s="219" t="s">
        <v>2744</v>
      </c>
      <c r="C380" s="187" t="s">
        <v>2745</v>
      </c>
      <c r="D380" s="185">
        <v>0.51</v>
      </c>
      <c r="E380" s="215" t="s">
        <v>2746</v>
      </c>
      <c r="F380" s="183">
        <v>57854.49</v>
      </c>
      <c r="G380" s="223">
        <v>0</v>
      </c>
      <c r="H380" s="437"/>
    </row>
    <row r="381" spans="1:8" ht="94.5" x14ac:dyDescent="0.75">
      <c r="A381" s="229" t="s">
        <v>218</v>
      </c>
      <c r="B381" s="219" t="s">
        <v>2747</v>
      </c>
      <c r="C381" s="187" t="s">
        <v>2748</v>
      </c>
      <c r="D381" s="183">
        <v>0.13</v>
      </c>
      <c r="E381" s="215" t="s">
        <v>2749</v>
      </c>
      <c r="F381" s="223">
        <v>14200</v>
      </c>
      <c r="G381" s="183">
        <v>11478.18</v>
      </c>
      <c r="H381" s="437"/>
    </row>
    <row r="382" spans="1:8" ht="78.75" x14ac:dyDescent="0.75">
      <c r="A382" s="229" t="s">
        <v>220</v>
      </c>
      <c r="B382" s="219" t="s">
        <v>2750</v>
      </c>
      <c r="C382" s="187" t="s">
        <v>2751</v>
      </c>
      <c r="D382" s="183">
        <v>0.13100000000000001</v>
      </c>
      <c r="E382" s="215" t="s">
        <v>2752</v>
      </c>
      <c r="F382" s="223">
        <v>3660</v>
      </c>
      <c r="G382" s="183">
        <v>2724.82</v>
      </c>
      <c r="H382" s="437"/>
    </row>
    <row r="383" spans="1:8" ht="63" x14ac:dyDescent="0.75">
      <c r="A383" s="229" t="s">
        <v>222</v>
      </c>
      <c r="B383" s="219" t="s">
        <v>2753</v>
      </c>
      <c r="C383" s="187" t="s">
        <v>2754</v>
      </c>
      <c r="D383" s="183">
        <v>0.38600000000000001</v>
      </c>
      <c r="E383" s="215" t="s">
        <v>2755</v>
      </c>
      <c r="F383" s="203">
        <v>95068.25</v>
      </c>
      <c r="G383" s="228">
        <v>0</v>
      </c>
      <c r="H383" s="437"/>
    </row>
    <row r="384" spans="1:8" ht="63" x14ac:dyDescent="0.75">
      <c r="A384" s="229" t="s">
        <v>225</v>
      </c>
      <c r="B384" s="219" t="s">
        <v>2753</v>
      </c>
      <c r="C384" s="187" t="s">
        <v>2754</v>
      </c>
      <c r="D384" s="185">
        <v>0.124</v>
      </c>
      <c r="E384" s="215" t="s">
        <v>2756</v>
      </c>
      <c r="F384" s="203">
        <v>30540.06</v>
      </c>
      <c r="G384" s="228">
        <v>0</v>
      </c>
      <c r="H384" s="437"/>
    </row>
    <row r="385" spans="1:8" ht="63" x14ac:dyDescent="0.75">
      <c r="A385" s="229" t="s">
        <v>227</v>
      </c>
      <c r="B385" s="219" t="s">
        <v>2753</v>
      </c>
      <c r="C385" s="187" t="s">
        <v>2754</v>
      </c>
      <c r="D385" s="178">
        <v>0.61</v>
      </c>
      <c r="E385" s="215" t="s">
        <v>2757</v>
      </c>
      <c r="F385" s="203">
        <v>150237.38</v>
      </c>
      <c r="G385" s="228">
        <v>0</v>
      </c>
      <c r="H385" s="437"/>
    </row>
    <row r="386" spans="1:8" ht="78.75" x14ac:dyDescent="0.75">
      <c r="A386" s="229" t="s">
        <v>229</v>
      </c>
      <c r="B386" s="219" t="s">
        <v>2758</v>
      </c>
      <c r="C386" s="187" t="s">
        <v>2759</v>
      </c>
      <c r="D386" s="183">
        <v>0.76100000000000001</v>
      </c>
      <c r="E386" s="215" t="s">
        <v>2760</v>
      </c>
      <c r="F386" s="220">
        <v>1394835.56</v>
      </c>
      <c r="G386" s="220">
        <v>1115120.0900000001</v>
      </c>
      <c r="H386" s="437"/>
    </row>
    <row r="387" spans="1:8" ht="78.75" x14ac:dyDescent="0.75">
      <c r="A387" s="229" t="s">
        <v>1351</v>
      </c>
      <c r="B387" s="219" t="s">
        <v>2761</v>
      </c>
      <c r="C387" s="187" t="s">
        <v>2762</v>
      </c>
      <c r="D387" s="183">
        <v>0.251</v>
      </c>
      <c r="E387" s="215" t="s">
        <v>2763</v>
      </c>
      <c r="F387" s="223">
        <v>7010</v>
      </c>
      <c r="G387" s="183">
        <v>4938.37</v>
      </c>
      <c r="H387" s="437"/>
    </row>
    <row r="388" spans="1:8" ht="78.75" x14ac:dyDescent="0.75">
      <c r="A388" s="229" t="s">
        <v>1352</v>
      </c>
      <c r="B388" s="219" t="s">
        <v>2764</v>
      </c>
      <c r="C388" s="187" t="s">
        <v>2765</v>
      </c>
      <c r="D388" s="183">
        <v>0.157</v>
      </c>
      <c r="E388" s="215" t="s">
        <v>2766</v>
      </c>
      <c r="F388" s="223">
        <v>15900</v>
      </c>
      <c r="G388" s="183">
        <v>12076.65</v>
      </c>
      <c r="H388" s="437"/>
    </row>
    <row r="389" spans="1:8" ht="94.5" x14ac:dyDescent="0.75">
      <c r="A389" s="229" t="s">
        <v>1353</v>
      </c>
      <c r="B389" s="219" t="s">
        <v>2767</v>
      </c>
      <c r="C389" s="187" t="s">
        <v>2768</v>
      </c>
      <c r="D389" s="183">
        <v>0.58299999999999996</v>
      </c>
      <c r="E389" s="215" t="s">
        <v>2769</v>
      </c>
      <c r="F389" s="183">
        <v>183039.85</v>
      </c>
      <c r="G389" s="223">
        <v>22531.599999999999</v>
      </c>
      <c r="H389" s="437"/>
    </row>
    <row r="390" spans="1:8" ht="63" x14ac:dyDescent="0.75">
      <c r="A390" s="229" t="s">
        <v>1354</v>
      </c>
      <c r="B390" s="219" t="s">
        <v>2770</v>
      </c>
      <c r="C390" s="187" t="s">
        <v>2771</v>
      </c>
      <c r="D390" s="183">
        <v>1.415</v>
      </c>
      <c r="E390" s="215" t="s">
        <v>2772</v>
      </c>
      <c r="F390" s="220">
        <v>1167538.6599999999</v>
      </c>
      <c r="G390" s="220">
        <v>501950.01</v>
      </c>
      <c r="H390" s="437"/>
    </row>
    <row r="391" spans="1:8" ht="94.5" x14ac:dyDescent="0.75">
      <c r="A391" s="229" t="s">
        <v>1355</v>
      </c>
      <c r="B391" s="219" t="s">
        <v>2773</v>
      </c>
      <c r="C391" s="187" t="s">
        <v>2774</v>
      </c>
      <c r="D391" s="183">
        <v>1.1639999999999999</v>
      </c>
      <c r="E391" s="215" t="s">
        <v>2775</v>
      </c>
      <c r="F391" s="223">
        <v>934445.1</v>
      </c>
      <c r="G391" s="183">
        <v>607598.23</v>
      </c>
      <c r="H391" s="437"/>
    </row>
    <row r="392" spans="1:8" ht="63" x14ac:dyDescent="0.75">
      <c r="A392" s="229" t="s">
        <v>1356</v>
      </c>
      <c r="B392" s="219" t="s">
        <v>2776</v>
      </c>
      <c r="C392" s="187" t="s">
        <v>2777</v>
      </c>
      <c r="D392" s="183">
        <v>1.0720000000000001</v>
      </c>
      <c r="E392" s="215" t="s">
        <v>2778</v>
      </c>
      <c r="F392" s="183">
        <v>481058.85</v>
      </c>
      <c r="G392" s="183">
        <v>36558.629999999997</v>
      </c>
      <c r="H392" s="437"/>
    </row>
    <row r="393" spans="1:8" ht="78.75" x14ac:dyDescent="0.75">
      <c r="A393" s="229" t="s">
        <v>1357</v>
      </c>
      <c r="B393" s="219" t="s">
        <v>2779</v>
      </c>
      <c r="C393" s="187" t="s">
        <v>2780</v>
      </c>
      <c r="D393" s="183">
        <v>0.37</v>
      </c>
      <c r="E393" s="215" t="s">
        <v>2781</v>
      </c>
      <c r="F393" s="183">
        <v>190868.57</v>
      </c>
      <c r="G393" s="183">
        <v>105444.7</v>
      </c>
      <c r="H393" s="437"/>
    </row>
    <row r="394" spans="1:8" ht="78.75" x14ac:dyDescent="0.75">
      <c r="A394" s="229" t="s">
        <v>1358</v>
      </c>
      <c r="B394" s="219" t="s">
        <v>2782</v>
      </c>
      <c r="C394" s="187" t="s">
        <v>2783</v>
      </c>
      <c r="D394" s="183">
        <v>0.17399999999999999</v>
      </c>
      <c r="E394" s="215" t="s">
        <v>2784</v>
      </c>
      <c r="F394" s="183">
        <v>36011.199999999997</v>
      </c>
      <c r="G394" s="223">
        <v>14760.3</v>
      </c>
      <c r="H394" s="437"/>
    </row>
    <row r="395" spans="1:8" ht="78.75" x14ac:dyDescent="0.75">
      <c r="A395" s="229" t="s">
        <v>1359</v>
      </c>
      <c r="B395" s="219" t="s">
        <v>2785</v>
      </c>
      <c r="C395" s="187" t="s">
        <v>2786</v>
      </c>
      <c r="D395" s="183">
        <v>0.88400000000000001</v>
      </c>
      <c r="E395" s="215" t="s">
        <v>2787</v>
      </c>
      <c r="F395" s="183">
        <v>520335.38</v>
      </c>
      <c r="G395" s="183">
        <v>64798.69</v>
      </c>
      <c r="H395" s="437"/>
    </row>
    <row r="396" spans="1:8" ht="94.5" x14ac:dyDescent="0.75">
      <c r="A396" s="229" t="s">
        <v>1360</v>
      </c>
      <c r="B396" s="219" t="s">
        <v>2788</v>
      </c>
      <c r="C396" s="187" t="s">
        <v>2789</v>
      </c>
      <c r="D396" s="183">
        <v>1.1619999999999999</v>
      </c>
      <c r="E396" s="215" t="s">
        <v>2790</v>
      </c>
      <c r="F396" s="183">
        <v>352653.72</v>
      </c>
      <c r="G396" s="223">
        <v>0</v>
      </c>
      <c r="H396" s="437"/>
    </row>
    <row r="397" spans="1:8" ht="78.75" x14ac:dyDescent="0.75">
      <c r="A397" s="229" t="s">
        <v>1361</v>
      </c>
      <c r="B397" s="219" t="s">
        <v>2791</v>
      </c>
      <c r="C397" s="187" t="s">
        <v>2792</v>
      </c>
      <c r="D397" s="183">
        <v>0.42399999999999999</v>
      </c>
      <c r="E397" s="215" t="s">
        <v>2793</v>
      </c>
      <c r="F397" s="183">
        <v>73223.41</v>
      </c>
      <c r="G397" s="223">
        <v>36226.1</v>
      </c>
      <c r="H397" s="437"/>
    </row>
    <row r="398" spans="1:8" ht="78.75" x14ac:dyDescent="0.75">
      <c r="A398" s="229" t="s">
        <v>1362</v>
      </c>
      <c r="B398" s="219" t="s">
        <v>2794</v>
      </c>
      <c r="C398" s="187" t="s">
        <v>2795</v>
      </c>
      <c r="D398" s="185">
        <v>0.254</v>
      </c>
      <c r="E398" s="215" t="s">
        <v>2796</v>
      </c>
      <c r="F398" s="223">
        <v>9330</v>
      </c>
      <c r="G398" s="183">
        <v>6576.48</v>
      </c>
      <c r="H398" s="437"/>
    </row>
    <row r="399" spans="1:8" ht="47.25" x14ac:dyDescent="0.75">
      <c r="A399" s="229" t="s">
        <v>1363</v>
      </c>
      <c r="B399" s="219" t="s">
        <v>2797</v>
      </c>
      <c r="C399" s="187" t="s">
        <v>2798</v>
      </c>
      <c r="D399" s="183">
        <v>1.181</v>
      </c>
      <c r="E399" s="215" t="s">
        <v>2799</v>
      </c>
      <c r="F399" s="223">
        <v>338565.8</v>
      </c>
      <c r="G399" s="183">
        <v>39533.54</v>
      </c>
      <c r="H399" s="437"/>
    </row>
    <row r="400" spans="1:8" ht="78.75" x14ac:dyDescent="0.75">
      <c r="A400" s="229" t="s">
        <v>1364</v>
      </c>
      <c r="B400" s="219" t="s">
        <v>2800</v>
      </c>
      <c r="C400" s="187" t="s">
        <v>2801</v>
      </c>
      <c r="D400" s="183">
        <v>0.82799999999999996</v>
      </c>
      <c r="E400" s="215" t="s">
        <v>2802</v>
      </c>
      <c r="F400" s="223">
        <v>68860.05</v>
      </c>
      <c r="G400" s="223">
        <v>5243.57</v>
      </c>
      <c r="H400" s="437"/>
    </row>
    <row r="401" spans="1:8" ht="47.25" x14ac:dyDescent="0.75">
      <c r="A401" s="229" t="s">
        <v>1365</v>
      </c>
      <c r="B401" s="219" t="s">
        <v>2803</v>
      </c>
      <c r="C401" s="187" t="s">
        <v>2804</v>
      </c>
      <c r="D401" s="183">
        <v>0.63900000000000001</v>
      </c>
      <c r="E401" s="215" t="s">
        <v>2805</v>
      </c>
      <c r="F401" s="223">
        <v>79852.789999999994</v>
      </c>
      <c r="G401" s="223">
        <v>0</v>
      </c>
      <c r="H401" s="437"/>
    </row>
    <row r="402" spans="1:8" ht="94.5" x14ac:dyDescent="0.75">
      <c r="A402" s="229" t="s">
        <v>1366</v>
      </c>
      <c r="B402" s="219" t="s">
        <v>2806</v>
      </c>
      <c r="C402" s="187" t="s">
        <v>2807</v>
      </c>
      <c r="D402" s="183">
        <v>0.76200000000000001</v>
      </c>
      <c r="E402" s="215" t="s">
        <v>2808</v>
      </c>
      <c r="F402" s="223">
        <v>169452.04</v>
      </c>
      <c r="G402" s="223">
        <v>38003.31</v>
      </c>
      <c r="H402" s="437"/>
    </row>
    <row r="403" spans="1:8" ht="78.75" x14ac:dyDescent="0.75">
      <c r="A403" s="229" t="s">
        <v>1367</v>
      </c>
      <c r="B403" s="219" t="s">
        <v>2809</v>
      </c>
      <c r="C403" s="187" t="s">
        <v>2810</v>
      </c>
      <c r="D403" s="183">
        <v>0.161</v>
      </c>
      <c r="E403" s="215" t="s">
        <v>2811</v>
      </c>
      <c r="F403" s="223">
        <v>4500</v>
      </c>
      <c r="G403" s="223">
        <v>3083.74</v>
      </c>
      <c r="H403" s="437"/>
    </row>
    <row r="404" spans="1:8" ht="94.5" x14ac:dyDescent="0.75">
      <c r="A404" s="229" t="s">
        <v>1472</v>
      </c>
      <c r="B404" s="219" t="s">
        <v>2812</v>
      </c>
      <c r="C404" s="187" t="s">
        <v>2813</v>
      </c>
      <c r="D404" s="183">
        <v>0.48299999999999998</v>
      </c>
      <c r="E404" s="215" t="s">
        <v>2814</v>
      </c>
      <c r="F404" s="223">
        <v>49800</v>
      </c>
      <c r="G404" s="223">
        <v>39395.65</v>
      </c>
      <c r="H404" s="437"/>
    </row>
    <row r="405" spans="1:8" ht="63" x14ac:dyDescent="0.75">
      <c r="A405" s="229" t="s">
        <v>1523</v>
      </c>
      <c r="B405" s="219" t="s">
        <v>2815</v>
      </c>
      <c r="C405" s="187" t="s">
        <v>2816</v>
      </c>
      <c r="D405" s="178">
        <v>0.183</v>
      </c>
      <c r="E405" s="215" t="s">
        <v>2817</v>
      </c>
      <c r="F405" s="223">
        <v>6700</v>
      </c>
      <c r="G405" s="223">
        <v>5697.33</v>
      </c>
      <c r="H405" s="438"/>
    </row>
    <row r="406" spans="1:8" ht="15.75" x14ac:dyDescent="0.75">
      <c r="A406" s="229"/>
      <c r="B406" s="219"/>
      <c r="C406" s="187"/>
      <c r="D406" s="180">
        <f>SUM(D360:D405)</f>
        <v>21.618300000000001</v>
      </c>
      <c r="E406" s="172"/>
      <c r="F406" s="212">
        <f>F360+F361+F362+F363+F364+F365+F366+F367+F368+F369+F370+F371+F371+F372+F373+F374+F374+F375+F376+F377+F378+F379+F380+F381+F382+F383+F384+F385+F386+F387+F388+F389+F390+F391+F392+F393+F394+F395+F396+F397+F398+F399+F400+F401+F402+F403+F404+F405</f>
        <v>10088122.600000001</v>
      </c>
      <c r="G406" s="212">
        <f>G360+G361+G362+G363+G364+G365+G366+G367+G368+G369+G370+G371+G372+G373+G374+G375+G376+G377+G378+G379+G380+G381+G382+G383+G384+G385+G386+G387+G388+G389+G390+G391+G392+G393+G394+G395+G396+G397+G398+G399+G400+G401+G402+G403+G404+G405</f>
        <v>3820327.9600000004</v>
      </c>
      <c r="H406" s="171"/>
    </row>
    <row r="407" spans="1:8" ht="15.75" x14ac:dyDescent="0.75">
      <c r="A407" s="471" t="s">
        <v>2818</v>
      </c>
      <c r="B407" s="472"/>
      <c r="C407" s="472"/>
      <c r="D407" s="472"/>
      <c r="E407" s="472"/>
      <c r="F407" s="473"/>
      <c r="G407" s="227">
        <v>45199</v>
      </c>
      <c r="H407" s="171"/>
    </row>
    <row r="408" spans="1:8" ht="63" x14ac:dyDescent="0.75">
      <c r="A408" s="229" t="s">
        <v>6</v>
      </c>
      <c r="B408" s="219" t="s">
        <v>2819</v>
      </c>
      <c r="C408" s="187" t="s">
        <v>2820</v>
      </c>
      <c r="D408" s="183">
        <v>0.35199999999999998</v>
      </c>
      <c r="E408" s="183" t="s">
        <v>2821</v>
      </c>
      <c r="F408" s="224">
        <v>130908.25</v>
      </c>
      <c r="G408" s="222">
        <v>4245.6899999999996</v>
      </c>
      <c r="H408" s="484"/>
    </row>
    <row r="409" spans="1:8" ht="78.75" x14ac:dyDescent="0.75">
      <c r="A409" s="229" t="s">
        <v>8</v>
      </c>
      <c r="B409" s="219" t="s">
        <v>2822</v>
      </c>
      <c r="C409" s="187" t="s">
        <v>2823</v>
      </c>
      <c r="D409" s="183">
        <v>0.29499999999999998</v>
      </c>
      <c r="E409" s="178" t="s">
        <v>2824</v>
      </c>
      <c r="F409" s="224">
        <v>79754.69</v>
      </c>
      <c r="G409" s="224">
        <v>2658.44</v>
      </c>
      <c r="H409" s="485"/>
    </row>
    <row r="410" spans="1:8" ht="63" x14ac:dyDescent="0.75">
      <c r="A410" s="229" t="s">
        <v>10</v>
      </c>
      <c r="B410" s="219" t="s">
        <v>2825</v>
      </c>
      <c r="C410" s="187" t="s">
        <v>2826</v>
      </c>
      <c r="D410" s="183">
        <v>0.35099999999999998</v>
      </c>
      <c r="E410" s="183" t="s">
        <v>2827</v>
      </c>
      <c r="F410" s="222">
        <v>128521.78</v>
      </c>
      <c r="G410" s="224">
        <v>4284</v>
      </c>
      <c r="H410" s="485"/>
    </row>
    <row r="411" spans="1:8" ht="63" x14ac:dyDescent="0.75">
      <c r="A411" s="229" t="s">
        <v>12</v>
      </c>
      <c r="B411" s="219" t="s">
        <v>2828</v>
      </c>
      <c r="C411" s="187" t="s">
        <v>2829</v>
      </c>
      <c r="D411" s="183">
        <v>0.38700000000000001</v>
      </c>
      <c r="E411" s="183" t="s">
        <v>2830</v>
      </c>
      <c r="F411" s="222">
        <v>39098.699999999997</v>
      </c>
      <c r="G411" s="222">
        <v>227.86</v>
      </c>
      <c r="H411" s="485"/>
    </row>
    <row r="412" spans="1:8" ht="63" x14ac:dyDescent="0.75">
      <c r="A412" s="229" t="s">
        <v>14</v>
      </c>
      <c r="B412" s="219" t="s">
        <v>2831</v>
      </c>
      <c r="C412" s="187" t="s">
        <v>2832</v>
      </c>
      <c r="D412" s="178">
        <v>0.34899999999999998</v>
      </c>
      <c r="E412" s="183" t="s">
        <v>2833</v>
      </c>
      <c r="F412" s="222">
        <v>122091.93</v>
      </c>
      <c r="G412" s="224">
        <v>4069.74</v>
      </c>
      <c r="H412" s="485"/>
    </row>
    <row r="413" spans="1:8" ht="63" x14ac:dyDescent="0.75">
      <c r="A413" s="229" t="s">
        <v>20</v>
      </c>
      <c r="B413" s="219" t="s">
        <v>2834</v>
      </c>
      <c r="C413" s="187" t="s">
        <v>2835</v>
      </c>
      <c r="D413" s="183">
        <v>0.35099999999999998</v>
      </c>
      <c r="E413" s="183" t="s">
        <v>2836</v>
      </c>
      <c r="F413" s="222">
        <v>120702.04</v>
      </c>
      <c r="G413" s="224">
        <v>4023.42</v>
      </c>
      <c r="H413" s="485"/>
    </row>
    <row r="414" spans="1:8" ht="47.25" x14ac:dyDescent="0.75">
      <c r="A414" s="229" t="s">
        <v>22</v>
      </c>
      <c r="B414" s="219" t="s">
        <v>2837</v>
      </c>
      <c r="C414" s="187" t="s">
        <v>2838</v>
      </c>
      <c r="D414" s="183">
        <v>0.60099999999999998</v>
      </c>
      <c r="E414" s="183" t="s">
        <v>2839</v>
      </c>
      <c r="F414" s="222">
        <v>185627.9</v>
      </c>
      <c r="G414" s="222">
        <v>6187.62</v>
      </c>
      <c r="H414" s="485"/>
    </row>
    <row r="415" spans="1:8" ht="47.25" x14ac:dyDescent="0.75">
      <c r="A415" s="229" t="s">
        <v>23</v>
      </c>
      <c r="B415" s="219" t="s">
        <v>2840</v>
      </c>
      <c r="C415" s="187" t="s">
        <v>2841</v>
      </c>
      <c r="D415" s="183">
        <v>0.33500000000000002</v>
      </c>
      <c r="E415" s="183" t="s">
        <v>2842</v>
      </c>
      <c r="F415" s="222">
        <v>90002.32</v>
      </c>
      <c r="G415" s="222">
        <v>3000.09</v>
      </c>
      <c r="H415" s="485"/>
    </row>
    <row r="416" spans="1:8" ht="63" x14ac:dyDescent="0.75">
      <c r="A416" s="229" t="s">
        <v>25</v>
      </c>
      <c r="B416" s="219" t="s">
        <v>2843</v>
      </c>
      <c r="C416" s="187" t="s">
        <v>2844</v>
      </c>
      <c r="D416" s="183">
        <v>0.14199999999999999</v>
      </c>
      <c r="E416" s="183" t="s">
        <v>2845</v>
      </c>
      <c r="F416" s="222">
        <v>49745.13</v>
      </c>
      <c r="G416" s="224">
        <v>1658.19</v>
      </c>
      <c r="H416" s="485"/>
    </row>
    <row r="417" spans="1:8" ht="47.25" x14ac:dyDescent="0.75">
      <c r="A417" s="229" t="s">
        <v>27</v>
      </c>
      <c r="B417" s="219" t="s">
        <v>2846</v>
      </c>
      <c r="C417" s="187" t="s">
        <v>2847</v>
      </c>
      <c r="D417" s="185">
        <v>0.44500000000000001</v>
      </c>
      <c r="E417" s="183" t="s">
        <v>2848</v>
      </c>
      <c r="F417" s="222">
        <v>149174.65</v>
      </c>
      <c r="G417" s="222">
        <v>1977.39</v>
      </c>
      <c r="H417" s="485"/>
    </row>
    <row r="418" spans="1:8" ht="47.25" x14ac:dyDescent="0.75">
      <c r="A418" s="229" t="s">
        <v>29</v>
      </c>
      <c r="B418" s="219" t="s">
        <v>2849</v>
      </c>
      <c r="C418" s="187" t="s">
        <v>2850</v>
      </c>
      <c r="D418" s="183">
        <v>0.29299999999999998</v>
      </c>
      <c r="E418" s="183" t="s">
        <v>2851</v>
      </c>
      <c r="F418" s="222">
        <v>129858.96</v>
      </c>
      <c r="G418" s="222">
        <v>4328.6400000000003</v>
      </c>
      <c r="H418" s="485"/>
    </row>
    <row r="419" spans="1:8" ht="78.75" x14ac:dyDescent="0.75">
      <c r="A419" s="229" t="s">
        <v>30</v>
      </c>
      <c r="B419" s="219" t="s">
        <v>2852</v>
      </c>
      <c r="C419" s="187" t="s">
        <v>2853</v>
      </c>
      <c r="D419" s="183">
        <v>0.22</v>
      </c>
      <c r="E419" s="183" t="s">
        <v>2854</v>
      </c>
      <c r="F419" s="222">
        <v>76443.16</v>
      </c>
      <c r="G419" s="222">
        <v>784.71</v>
      </c>
      <c r="H419" s="485"/>
    </row>
    <row r="420" spans="1:8" ht="78.75" x14ac:dyDescent="0.75">
      <c r="A420" s="229" t="s">
        <v>32</v>
      </c>
      <c r="B420" s="219" t="s">
        <v>2855</v>
      </c>
      <c r="C420" s="187" t="s">
        <v>2856</v>
      </c>
      <c r="D420" s="183">
        <v>8.7999999999999995E-2</v>
      </c>
      <c r="E420" s="183" t="s">
        <v>2857</v>
      </c>
      <c r="F420" s="224">
        <v>17220.810000000001</v>
      </c>
      <c r="G420" s="224">
        <v>574.02</v>
      </c>
      <c r="H420" s="485"/>
    </row>
    <row r="421" spans="1:8" ht="63" x14ac:dyDescent="0.75">
      <c r="A421" s="229" t="s">
        <v>34</v>
      </c>
      <c r="B421" s="219" t="s">
        <v>2858</v>
      </c>
      <c r="C421" s="187" t="s">
        <v>2859</v>
      </c>
      <c r="D421" s="183">
        <v>0.34</v>
      </c>
      <c r="E421" s="183" t="s">
        <v>2860</v>
      </c>
      <c r="F421" s="222">
        <v>52400.37</v>
      </c>
      <c r="G421" s="222">
        <v>291.11</v>
      </c>
      <c r="H421" s="485"/>
    </row>
    <row r="422" spans="1:8" ht="63" x14ac:dyDescent="0.75">
      <c r="A422" s="229" t="s">
        <v>36</v>
      </c>
      <c r="B422" s="219" t="s">
        <v>2861</v>
      </c>
      <c r="C422" s="187" t="s">
        <v>2862</v>
      </c>
      <c r="D422" s="183">
        <v>0.34499999999999997</v>
      </c>
      <c r="E422" s="183" t="s">
        <v>2863</v>
      </c>
      <c r="F422" s="222">
        <v>112269.71</v>
      </c>
      <c r="G422" s="222">
        <v>38089.760000000002</v>
      </c>
      <c r="H422" s="485"/>
    </row>
    <row r="423" spans="1:8" ht="63" x14ac:dyDescent="0.75">
      <c r="A423" s="229" t="s">
        <v>38</v>
      </c>
      <c r="B423" s="219" t="s">
        <v>2864</v>
      </c>
      <c r="C423" s="187" t="s">
        <v>2865</v>
      </c>
      <c r="D423" s="183">
        <v>2.0209999999999999</v>
      </c>
      <c r="E423" s="183" t="s">
        <v>2866</v>
      </c>
      <c r="F423" s="222">
        <v>1054000</v>
      </c>
      <c r="G423" s="222">
        <v>266276.45</v>
      </c>
      <c r="H423" s="485"/>
    </row>
    <row r="424" spans="1:8" ht="78.75" x14ac:dyDescent="0.75">
      <c r="A424" s="229" t="s">
        <v>211</v>
      </c>
      <c r="B424" s="219" t="s">
        <v>2867</v>
      </c>
      <c r="C424" s="187" t="s">
        <v>2868</v>
      </c>
      <c r="D424" s="183">
        <v>9.1999999999999998E-2</v>
      </c>
      <c r="E424" s="183" t="s">
        <v>2869</v>
      </c>
      <c r="F424" s="222">
        <v>6128.36</v>
      </c>
      <c r="G424" s="222">
        <v>204.3</v>
      </c>
      <c r="H424" s="485"/>
    </row>
    <row r="425" spans="1:8" ht="47.25" x14ac:dyDescent="0.75">
      <c r="A425" s="229" t="s">
        <v>213</v>
      </c>
      <c r="B425" s="219" t="s">
        <v>2870</v>
      </c>
      <c r="C425" s="187" t="s">
        <v>2871</v>
      </c>
      <c r="D425" s="183">
        <v>0.40799999999999997</v>
      </c>
      <c r="E425" s="183" t="s">
        <v>2872</v>
      </c>
      <c r="F425" s="222">
        <v>153480.46</v>
      </c>
      <c r="G425" s="222">
        <v>32512.52</v>
      </c>
      <c r="H425" s="485"/>
    </row>
    <row r="426" spans="1:8" ht="63" x14ac:dyDescent="0.75">
      <c r="A426" s="229" t="s">
        <v>215</v>
      </c>
      <c r="B426" s="219" t="s">
        <v>2873</v>
      </c>
      <c r="C426" s="187" t="s">
        <v>2874</v>
      </c>
      <c r="D426" s="183">
        <v>0.20799999999999999</v>
      </c>
      <c r="E426" s="183" t="s">
        <v>2875</v>
      </c>
      <c r="F426" s="222">
        <v>79712.39</v>
      </c>
      <c r="G426" s="222">
        <v>16649.77</v>
      </c>
      <c r="H426" s="486"/>
    </row>
    <row r="427" spans="1:8" ht="15.75" x14ac:dyDescent="0.75">
      <c r="A427" s="487" t="s">
        <v>40</v>
      </c>
      <c r="B427" s="488"/>
      <c r="C427" s="489"/>
      <c r="D427" s="172">
        <f>SUM(D408:D426)</f>
        <v>7.6229999999999993</v>
      </c>
      <c r="E427" s="170"/>
      <c r="F427" s="226">
        <f>F408+F409+F410+F411+F412+F413+F414+F415+F416+F417+F418+F419+F420+F421+F422+F423+F424+F425+F426</f>
        <v>2777141.6100000003</v>
      </c>
      <c r="G427" s="226">
        <f>G408+G409+G410+G411+G412+G413+G414+G415+G416+G417+G418+G419+G420+G421+G422+G423+G424+G425+G426</f>
        <v>392043.72000000003</v>
      </c>
      <c r="H427" s="171"/>
    </row>
    <row r="428" spans="1:8" ht="15.75" x14ac:dyDescent="0.75">
      <c r="A428" s="490" t="s">
        <v>2876</v>
      </c>
      <c r="B428" s="491"/>
      <c r="C428" s="491"/>
      <c r="D428" s="491"/>
      <c r="E428" s="491"/>
      <c r="F428" s="236"/>
      <c r="G428" s="227">
        <v>45199</v>
      </c>
      <c r="H428" s="171"/>
    </row>
    <row r="429" spans="1:8" ht="47.25" x14ac:dyDescent="0.75">
      <c r="A429" s="229" t="s">
        <v>6</v>
      </c>
      <c r="B429" s="219" t="s">
        <v>2877</v>
      </c>
      <c r="C429" s="187" t="s">
        <v>2878</v>
      </c>
      <c r="D429" s="183">
        <v>0.14799999999999999</v>
      </c>
      <c r="E429" s="183" t="s">
        <v>2879</v>
      </c>
      <c r="F429" s="223">
        <v>48656.160000000003</v>
      </c>
      <c r="G429" s="223">
        <v>6022.57</v>
      </c>
      <c r="H429" s="436" t="s">
        <v>2418</v>
      </c>
    </row>
    <row r="430" spans="1:8" ht="63" x14ac:dyDescent="0.75">
      <c r="A430" s="229" t="s">
        <v>8</v>
      </c>
      <c r="B430" s="219" t="s">
        <v>2880</v>
      </c>
      <c r="C430" s="187" t="s">
        <v>2881</v>
      </c>
      <c r="D430" s="178">
        <v>0.80100000000000005</v>
      </c>
      <c r="E430" s="183" t="s">
        <v>2882</v>
      </c>
      <c r="F430" s="223">
        <v>282669.14</v>
      </c>
      <c r="G430" s="223">
        <v>35156.730000000003</v>
      </c>
      <c r="H430" s="437"/>
    </row>
    <row r="431" spans="1:8" ht="47.25" x14ac:dyDescent="0.75">
      <c r="A431" s="229" t="s">
        <v>10</v>
      </c>
      <c r="B431" s="219" t="s">
        <v>2883</v>
      </c>
      <c r="C431" s="187" t="s">
        <v>2884</v>
      </c>
      <c r="D431" s="183">
        <v>0.45</v>
      </c>
      <c r="E431" s="183" t="s">
        <v>2885</v>
      </c>
      <c r="F431" s="223">
        <v>230247.91</v>
      </c>
      <c r="G431" s="223">
        <v>28229.439999999999</v>
      </c>
      <c r="H431" s="437"/>
    </row>
    <row r="432" spans="1:8" ht="47.25" x14ac:dyDescent="0.75">
      <c r="A432" s="229" t="s">
        <v>12</v>
      </c>
      <c r="B432" s="219" t="s">
        <v>2886</v>
      </c>
      <c r="C432" s="187" t="s">
        <v>2887</v>
      </c>
      <c r="D432" s="183">
        <v>0.24</v>
      </c>
      <c r="E432" s="183" t="s">
        <v>2888</v>
      </c>
      <c r="F432" s="223">
        <v>80803.990000000005</v>
      </c>
      <c r="G432" s="223">
        <v>9982.57</v>
      </c>
      <c r="H432" s="437"/>
    </row>
    <row r="433" spans="1:8" ht="63" x14ac:dyDescent="0.75">
      <c r="A433" s="229" t="s">
        <v>14</v>
      </c>
      <c r="B433" s="219" t="s">
        <v>2889</v>
      </c>
      <c r="C433" s="187" t="s">
        <v>2890</v>
      </c>
      <c r="D433" s="185">
        <v>1.7508300000000001</v>
      </c>
      <c r="E433" s="183" t="s">
        <v>2891</v>
      </c>
      <c r="F433" s="223">
        <v>1154307.44</v>
      </c>
      <c r="G433" s="223">
        <v>442544.32</v>
      </c>
      <c r="H433" s="437"/>
    </row>
    <row r="434" spans="1:8" ht="47.25" x14ac:dyDescent="0.75">
      <c r="A434" s="229" t="s">
        <v>16</v>
      </c>
      <c r="B434" s="219" t="s">
        <v>2892</v>
      </c>
      <c r="C434" s="187" t="s">
        <v>2893</v>
      </c>
      <c r="D434" s="183">
        <v>0.47599999999999998</v>
      </c>
      <c r="E434" s="183" t="s">
        <v>2894</v>
      </c>
      <c r="F434" s="223">
        <v>172613.53</v>
      </c>
      <c r="G434" s="223">
        <v>85067.43</v>
      </c>
      <c r="H434" s="437"/>
    </row>
    <row r="435" spans="1:8" ht="47.25" x14ac:dyDescent="0.75">
      <c r="A435" s="229" t="s">
        <v>18</v>
      </c>
      <c r="B435" s="219" t="s">
        <v>2895</v>
      </c>
      <c r="C435" s="187" t="s">
        <v>2896</v>
      </c>
      <c r="D435" s="183">
        <v>0.17499999999999999</v>
      </c>
      <c r="E435" s="178" t="s">
        <v>2897</v>
      </c>
      <c r="F435" s="223">
        <v>49814.64</v>
      </c>
      <c r="G435" s="223">
        <v>6099.63</v>
      </c>
      <c r="H435" s="437"/>
    </row>
    <row r="436" spans="1:8" ht="47.25" x14ac:dyDescent="0.75">
      <c r="A436" s="229" t="s">
        <v>20</v>
      </c>
      <c r="B436" s="219" t="s">
        <v>2898</v>
      </c>
      <c r="C436" s="187" t="s">
        <v>2899</v>
      </c>
      <c r="D436" s="183">
        <v>0.38300000000000001</v>
      </c>
      <c r="E436" s="183" t="s">
        <v>2900</v>
      </c>
      <c r="F436" s="223">
        <v>214029.19</v>
      </c>
      <c r="G436" s="223">
        <v>26381.57</v>
      </c>
      <c r="H436" s="437"/>
    </row>
    <row r="437" spans="1:8" ht="47.25" x14ac:dyDescent="0.75">
      <c r="A437" s="229" t="s">
        <v>22</v>
      </c>
      <c r="B437" s="219" t="s">
        <v>2901</v>
      </c>
      <c r="C437" s="187" t="s">
        <v>2902</v>
      </c>
      <c r="D437" s="183">
        <v>0.77300000000000002</v>
      </c>
      <c r="E437" s="183" t="s">
        <v>2903</v>
      </c>
      <c r="F437" s="223">
        <v>459626.97</v>
      </c>
      <c r="G437" s="223">
        <v>56317.599999999999</v>
      </c>
      <c r="H437" s="437"/>
    </row>
    <row r="438" spans="1:8" ht="47.25" x14ac:dyDescent="0.75">
      <c r="A438" s="229" t="s">
        <v>23</v>
      </c>
      <c r="B438" s="219" t="s">
        <v>2904</v>
      </c>
      <c r="C438" s="187" t="s">
        <v>2905</v>
      </c>
      <c r="D438" s="183">
        <v>0.85499999999999998</v>
      </c>
      <c r="E438" s="183" t="s">
        <v>2906</v>
      </c>
      <c r="F438" s="223">
        <v>598037.66</v>
      </c>
      <c r="G438" s="223">
        <v>315327.21000000002</v>
      </c>
      <c r="H438" s="437"/>
    </row>
    <row r="439" spans="1:8" ht="63" x14ac:dyDescent="0.75">
      <c r="A439" s="229" t="s">
        <v>25</v>
      </c>
      <c r="B439" s="219" t="s">
        <v>2907</v>
      </c>
      <c r="C439" s="187" t="s">
        <v>2908</v>
      </c>
      <c r="D439" s="183">
        <v>0.109</v>
      </c>
      <c r="E439" s="183" t="s">
        <v>2909</v>
      </c>
      <c r="F439" s="223">
        <v>49525.02</v>
      </c>
      <c r="G439" s="223">
        <v>6885.31</v>
      </c>
      <c r="H439" s="437"/>
    </row>
    <row r="440" spans="1:8" ht="47.25" x14ac:dyDescent="0.75">
      <c r="A440" s="229" t="s">
        <v>27</v>
      </c>
      <c r="B440" s="219" t="s">
        <v>2910</v>
      </c>
      <c r="C440" s="187" t="s">
        <v>2911</v>
      </c>
      <c r="D440" s="183">
        <v>0.94</v>
      </c>
      <c r="E440" s="183" t="s">
        <v>2912</v>
      </c>
      <c r="F440" s="223">
        <v>304390.63</v>
      </c>
      <c r="G440" s="223">
        <v>150891.79</v>
      </c>
      <c r="H440" s="437"/>
    </row>
    <row r="441" spans="1:8" ht="78.75" x14ac:dyDescent="0.75">
      <c r="A441" s="229" t="s">
        <v>29</v>
      </c>
      <c r="B441" s="219" t="s">
        <v>2913</v>
      </c>
      <c r="C441" s="187" t="s">
        <v>2914</v>
      </c>
      <c r="D441" s="183">
        <v>1.2809999999999999</v>
      </c>
      <c r="E441" s="183" t="s">
        <v>2915</v>
      </c>
      <c r="F441" s="223">
        <v>97900</v>
      </c>
      <c r="G441" s="223">
        <v>76688.160000000003</v>
      </c>
      <c r="H441" s="437"/>
    </row>
    <row r="442" spans="1:8" ht="47.25" x14ac:dyDescent="0.75">
      <c r="A442" s="229" t="s">
        <v>30</v>
      </c>
      <c r="B442" s="219" t="s">
        <v>2916</v>
      </c>
      <c r="C442" s="187" t="s">
        <v>2917</v>
      </c>
      <c r="D442" s="183">
        <v>2.6779999999999999</v>
      </c>
      <c r="E442" s="183" t="s">
        <v>2918</v>
      </c>
      <c r="F442" s="223">
        <v>313948.09999999998</v>
      </c>
      <c r="G442" s="223">
        <v>28009.599999999999</v>
      </c>
      <c r="H442" s="437"/>
    </row>
    <row r="443" spans="1:8" ht="78.75" x14ac:dyDescent="0.75">
      <c r="A443" s="229" t="s">
        <v>32</v>
      </c>
      <c r="B443" s="219" t="s">
        <v>2919</v>
      </c>
      <c r="C443" s="187" t="s">
        <v>2920</v>
      </c>
      <c r="D443" s="183">
        <v>0.122</v>
      </c>
      <c r="E443" s="183" t="s">
        <v>2921</v>
      </c>
      <c r="F443" s="223">
        <v>2620</v>
      </c>
      <c r="G443" s="223">
        <v>1484.84</v>
      </c>
      <c r="H443" s="437"/>
    </row>
    <row r="444" spans="1:8" ht="78.75" x14ac:dyDescent="0.75">
      <c r="A444" s="229" t="s">
        <v>34</v>
      </c>
      <c r="B444" s="219" t="s">
        <v>2922</v>
      </c>
      <c r="C444" s="187" t="s">
        <v>2923</v>
      </c>
      <c r="D444" s="183">
        <v>0.34799999999999998</v>
      </c>
      <c r="E444" s="183" t="s">
        <v>2924</v>
      </c>
      <c r="F444" s="223">
        <v>77800</v>
      </c>
      <c r="G444" s="223">
        <v>43438.44</v>
      </c>
      <c r="H444" s="437"/>
    </row>
    <row r="445" spans="1:8" ht="78.75" x14ac:dyDescent="0.75">
      <c r="A445" s="229" t="s">
        <v>36</v>
      </c>
      <c r="B445" s="219" t="s">
        <v>2925</v>
      </c>
      <c r="C445" s="187" t="s">
        <v>2926</v>
      </c>
      <c r="D445" s="183">
        <v>0.17899999999999999</v>
      </c>
      <c r="E445" s="183" t="s">
        <v>2927</v>
      </c>
      <c r="F445" s="223">
        <v>3850</v>
      </c>
      <c r="G445" s="223">
        <v>2149.69</v>
      </c>
      <c r="H445" s="437"/>
    </row>
    <row r="446" spans="1:8" ht="78.75" x14ac:dyDescent="0.75">
      <c r="A446" s="229" t="s">
        <v>38</v>
      </c>
      <c r="B446" s="219" t="s">
        <v>2928</v>
      </c>
      <c r="C446" s="187" t="s">
        <v>2929</v>
      </c>
      <c r="D446" s="183">
        <v>1.837</v>
      </c>
      <c r="E446" s="183" t="s">
        <v>2930</v>
      </c>
      <c r="F446" s="223">
        <v>71200</v>
      </c>
      <c r="G446" s="223">
        <v>45201.16</v>
      </c>
      <c r="H446" s="438"/>
    </row>
    <row r="447" spans="1:8" ht="15.75" x14ac:dyDescent="0.75">
      <c r="A447" s="479" t="s">
        <v>40</v>
      </c>
      <c r="B447" s="480"/>
      <c r="C447" s="481"/>
      <c r="D447" s="183">
        <f>SUM(D429:D446)</f>
        <v>13.545829999999999</v>
      </c>
      <c r="E447" s="170"/>
      <c r="F447" s="212">
        <f>F429+F430+F431+F432+F433+F434+F435+F436+F437+F438+F439+F440+F441+F442+F443+F444+F445+F446</f>
        <v>4212040.38</v>
      </c>
      <c r="G447" s="212">
        <f>G429+G430+G431+G432+G433+G434+G435+G436+G437+G438+G439+G440+G441+G442+G443+G444+G445+G446</f>
        <v>1365878.06</v>
      </c>
      <c r="H447" s="171"/>
    </row>
    <row r="448" spans="1:8" ht="15.75" x14ac:dyDescent="0.75">
      <c r="A448" s="471" t="s">
        <v>2931</v>
      </c>
      <c r="B448" s="472"/>
      <c r="C448" s="472"/>
      <c r="D448" s="472"/>
      <c r="E448" s="472"/>
      <c r="F448" s="473"/>
      <c r="G448" s="227">
        <v>45199</v>
      </c>
      <c r="H448" s="171"/>
    </row>
    <row r="449" spans="1:8" ht="78.75" x14ac:dyDescent="0.75">
      <c r="A449" s="183" t="s">
        <v>6</v>
      </c>
      <c r="B449" s="219" t="s">
        <v>2932</v>
      </c>
      <c r="C449" s="180" t="s">
        <v>2933</v>
      </c>
      <c r="D449" s="178">
        <v>0.94799999999999995</v>
      </c>
      <c r="E449" s="183" t="s">
        <v>2934</v>
      </c>
      <c r="F449" s="223">
        <v>647132.01</v>
      </c>
      <c r="G449" s="223">
        <v>31435.52</v>
      </c>
      <c r="H449" s="436" t="s">
        <v>2418</v>
      </c>
    </row>
    <row r="450" spans="1:8" ht="78.75" x14ac:dyDescent="0.75">
      <c r="A450" s="229" t="s">
        <v>8</v>
      </c>
      <c r="B450" s="219" t="s">
        <v>2935</v>
      </c>
      <c r="C450" s="187" t="s">
        <v>2936</v>
      </c>
      <c r="D450" s="183">
        <v>0.17399999999999999</v>
      </c>
      <c r="E450" s="183" t="s">
        <v>2937</v>
      </c>
      <c r="F450" s="223">
        <v>90795.73</v>
      </c>
      <c r="G450" s="223">
        <v>0</v>
      </c>
      <c r="H450" s="437"/>
    </row>
    <row r="451" spans="1:8" ht="78.75" x14ac:dyDescent="0.75">
      <c r="A451" s="229" t="s">
        <v>10</v>
      </c>
      <c r="B451" s="219" t="s">
        <v>2938</v>
      </c>
      <c r="C451" s="187" t="s">
        <v>2939</v>
      </c>
      <c r="D451" s="178">
        <v>0.29799999999999999</v>
      </c>
      <c r="E451" s="183" t="s">
        <v>2940</v>
      </c>
      <c r="F451" s="223">
        <v>128978.22</v>
      </c>
      <c r="G451" s="223">
        <v>0</v>
      </c>
      <c r="H451" s="437"/>
    </row>
    <row r="452" spans="1:8" ht="94.5" x14ac:dyDescent="0.75">
      <c r="A452" s="229" t="s">
        <v>12</v>
      </c>
      <c r="B452" s="219" t="s">
        <v>2941</v>
      </c>
      <c r="C452" s="187" t="s">
        <v>2942</v>
      </c>
      <c r="D452" s="183">
        <v>0.20499999999999999</v>
      </c>
      <c r="E452" s="183" t="s">
        <v>2943</v>
      </c>
      <c r="F452" s="223">
        <v>20000</v>
      </c>
      <c r="G452" s="223">
        <v>15666.84</v>
      </c>
      <c r="H452" s="437"/>
    </row>
    <row r="453" spans="1:8" ht="94.5" x14ac:dyDescent="0.75">
      <c r="A453" s="229" t="s">
        <v>14</v>
      </c>
      <c r="B453" s="219" t="s">
        <v>2944</v>
      </c>
      <c r="C453" s="187" t="s">
        <v>2945</v>
      </c>
      <c r="D453" s="183">
        <v>0.79400000000000004</v>
      </c>
      <c r="E453" s="183" t="s">
        <v>2946</v>
      </c>
      <c r="F453" s="223">
        <v>34800</v>
      </c>
      <c r="G453" s="223">
        <v>26155</v>
      </c>
      <c r="H453" s="437"/>
    </row>
    <row r="454" spans="1:8" ht="94.5" x14ac:dyDescent="0.75">
      <c r="A454" s="229" t="s">
        <v>16</v>
      </c>
      <c r="B454" s="219" t="s">
        <v>2947</v>
      </c>
      <c r="C454" s="187" t="s">
        <v>2948</v>
      </c>
      <c r="D454" s="183">
        <v>0.36</v>
      </c>
      <c r="E454" s="183" t="s">
        <v>2949</v>
      </c>
      <c r="F454" s="223">
        <v>12600</v>
      </c>
      <c r="G454" s="223">
        <v>7140</v>
      </c>
      <c r="H454" s="437"/>
    </row>
    <row r="455" spans="1:8" ht="94.5" x14ac:dyDescent="0.75">
      <c r="A455" s="229" t="s">
        <v>18</v>
      </c>
      <c r="B455" s="219" t="s">
        <v>2950</v>
      </c>
      <c r="C455" s="187" t="s">
        <v>2951</v>
      </c>
      <c r="D455" s="183">
        <v>1.756</v>
      </c>
      <c r="E455" s="183" t="s">
        <v>2952</v>
      </c>
      <c r="F455" s="223">
        <v>95574.61</v>
      </c>
      <c r="G455" s="223">
        <v>4917.4799999999996</v>
      </c>
      <c r="H455" s="438"/>
    </row>
    <row r="456" spans="1:8" ht="15.75" x14ac:dyDescent="0.75">
      <c r="A456" s="431" t="s">
        <v>40</v>
      </c>
      <c r="B456" s="432"/>
      <c r="C456" s="478"/>
      <c r="D456" s="180">
        <f>SUM(D449:D455)</f>
        <v>4.5350000000000001</v>
      </c>
      <c r="E456" s="167"/>
      <c r="F456" s="212">
        <f>F449+F450+F451+F452+F453+F455+F454</f>
        <v>1029880.57</v>
      </c>
      <c r="G456" s="212">
        <f>G449+G450+G451+G452+G453+G454+G455</f>
        <v>85314.84</v>
      </c>
      <c r="H456" s="171"/>
    </row>
    <row r="457" spans="1:8" ht="15.75" x14ac:dyDescent="0.75">
      <c r="A457" s="471"/>
      <c r="B457" s="472"/>
      <c r="C457" s="472"/>
      <c r="D457" s="472"/>
      <c r="E457" s="472"/>
      <c r="F457" s="473"/>
      <c r="G457" s="237">
        <v>45322</v>
      </c>
      <c r="H457" s="171"/>
    </row>
    <row r="458" spans="1:8" ht="47.25" x14ac:dyDescent="0.75">
      <c r="A458" s="180" t="s">
        <v>6</v>
      </c>
      <c r="B458" s="180"/>
      <c r="C458" s="180" t="s">
        <v>2953</v>
      </c>
      <c r="D458" s="180" t="s">
        <v>2954</v>
      </c>
      <c r="E458" s="180" t="s">
        <v>2955</v>
      </c>
      <c r="F458" s="180">
        <v>356213.04</v>
      </c>
      <c r="G458" s="180">
        <v>208866.43</v>
      </c>
      <c r="H458" s="436" t="s">
        <v>2956</v>
      </c>
    </row>
    <row r="459" spans="1:8" ht="157.5" x14ac:dyDescent="0.75">
      <c r="A459" s="180" t="s">
        <v>8</v>
      </c>
      <c r="B459" s="180"/>
      <c r="C459" s="180" t="s">
        <v>2957</v>
      </c>
      <c r="D459" s="180" t="s">
        <v>2958</v>
      </c>
      <c r="E459" s="180" t="s">
        <v>2959</v>
      </c>
      <c r="F459" s="180">
        <v>1469766.22</v>
      </c>
      <c r="G459" s="180" t="s">
        <v>2960</v>
      </c>
      <c r="H459" s="247"/>
    </row>
  </sheetData>
  <mergeCells count="130">
    <mergeCell ref="A448:F448"/>
    <mergeCell ref="H449:H455"/>
    <mergeCell ref="A456:C456"/>
    <mergeCell ref="A457:F457"/>
    <mergeCell ref="H458:H459"/>
    <mergeCell ref="A407:F407"/>
    <mergeCell ref="H408:H426"/>
    <mergeCell ref="A427:C427"/>
    <mergeCell ref="A428:E428"/>
    <mergeCell ref="H429:H446"/>
    <mergeCell ref="A447:C447"/>
    <mergeCell ref="A352:C352"/>
    <mergeCell ref="A353:F353"/>
    <mergeCell ref="H354:H357"/>
    <mergeCell ref="A358:C358"/>
    <mergeCell ref="A359:F359"/>
    <mergeCell ref="H360:H405"/>
    <mergeCell ref="H276:H320"/>
    <mergeCell ref="F284:F285"/>
    <mergeCell ref="G284:G285"/>
    <mergeCell ref="A321:C321"/>
    <mergeCell ref="A322:F322"/>
    <mergeCell ref="H323:H351"/>
    <mergeCell ref="H217:H260"/>
    <mergeCell ref="A261:C261"/>
    <mergeCell ref="A262:F262"/>
    <mergeCell ref="H263:H273"/>
    <mergeCell ref="A274:C274"/>
    <mergeCell ref="A275:F275"/>
    <mergeCell ref="E201:E202"/>
    <mergeCell ref="A207:C207"/>
    <mergeCell ref="A208:F208"/>
    <mergeCell ref="H209:H214"/>
    <mergeCell ref="A215:C215"/>
    <mergeCell ref="A216:F216"/>
    <mergeCell ref="H176:H206"/>
    <mergeCell ref="A197:A198"/>
    <mergeCell ref="B197:B198"/>
    <mergeCell ref="C197:C198"/>
    <mergeCell ref="D197:D198"/>
    <mergeCell ref="E197:E198"/>
    <mergeCell ref="A201:A202"/>
    <mergeCell ref="B201:B202"/>
    <mergeCell ref="C201:C202"/>
    <mergeCell ref="D201:D202"/>
    <mergeCell ref="A173:C173"/>
    <mergeCell ref="A174:F174"/>
    <mergeCell ref="A175:A176"/>
    <mergeCell ref="B175:B176"/>
    <mergeCell ref="C175:C176"/>
    <mergeCell ref="D175:D176"/>
    <mergeCell ref="E175:E176"/>
    <mergeCell ref="A167:C167"/>
    <mergeCell ref="A168:F168"/>
    <mergeCell ref="H169:H172"/>
    <mergeCell ref="A171:A172"/>
    <mergeCell ref="B171:B172"/>
    <mergeCell ref="C171:C172"/>
    <mergeCell ref="D171:D172"/>
    <mergeCell ref="E171:E172"/>
    <mergeCell ref="A152:C152"/>
    <mergeCell ref="A153:F153"/>
    <mergeCell ref="H154:H166"/>
    <mergeCell ref="A165:A166"/>
    <mergeCell ref="B165:B166"/>
    <mergeCell ref="C165:C166"/>
    <mergeCell ref="D165:D166"/>
    <mergeCell ref="E165:E166"/>
    <mergeCell ref="A136:C136"/>
    <mergeCell ref="A137:F137"/>
    <mergeCell ref="H138:H151"/>
    <mergeCell ref="A110:C110"/>
    <mergeCell ref="A111:F111"/>
    <mergeCell ref="H112:H135"/>
    <mergeCell ref="A116:A117"/>
    <mergeCell ref="B116:B117"/>
    <mergeCell ref="C116:C117"/>
    <mergeCell ref="D116:D117"/>
    <mergeCell ref="E116:E117"/>
    <mergeCell ref="A119:A120"/>
    <mergeCell ref="B119:B120"/>
    <mergeCell ref="E77:E78"/>
    <mergeCell ref="A79:A80"/>
    <mergeCell ref="B79:B80"/>
    <mergeCell ref="C79:C80"/>
    <mergeCell ref="D79:D80"/>
    <mergeCell ref="E79:E80"/>
    <mergeCell ref="C119:C120"/>
    <mergeCell ref="D119:D120"/>
    <mergeCell ref="E119:E120"/>
    <mergeCell ref="A42:F42"/>
    <mergeCell ref="H43:H44"/>
    <mergeCell ref="A45:C45"/>
    <mergeCell ref="A46:F46"/>
    <mergeCell ref="H47:H109"/>
    <mergeCell ref="A53:A54"/>
    <mergeCell ref="B53:B54"/>
    <mergeCell ref="C53:C54"/>
    <mergeCell ref="D53:D54"/>
    <mergeCell ref="E53:E54"/>
    <mergeCell ref="A72:A73"/>
    <mergeCell ref="B72:B73"/>
    <mergeCell ref="C72:C73"/>
    <mergeCell ref="D72:D73"/>
    <mergeCell ref="E72:E73"/>
    <mergeCell ref="A75:A76"/>
    <mergeCell ref="B75:B76"/>
    <mergeCell ref="C75:C76"/>
    <mergeCell ref="D75:D76"/>
    <mergeCell ref="E75:E76"/>
    <mergeCell ref="A77:A78"/>
    <mergeCell ref="B77:B78"/>
    <mergeCell ref="C77:C78"/>
    <mergeCell ref="D77:D78"/>
    <mergeCell ref="A37:A38"/>
    <mergeCell ref="B37:B38"/>
    <mergeCell ref="C37:C38"/>
    <mergeCell ref="D37:D38"/>
    <mergeCell ref="E37:E38"/>
    <mergeCell ref="A41:C41"/>
    <mergeCell ref="A2:F2"/>
    <mergeCell ref="H3:H11"/>
    <mergeCell ref="A12:C12"/>
    <mergeCell ref="A13:F13"/>
    <mergeCell ref="H14:H40"/>
    <mergeCell ref="A16:A17"/>
    <mergeCell ref="B16:B17"/>
    <mergeCell ref="C16:C17"/>
    <mergeCell ref="D16:D17"/>
    <mergeCell ref="E16:E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Įvardytieji diapazonai</vt:lpstr>
      </vt:variant>
      <vt:variant>
        <vt:i4>2</vt:i4>
      </vt:variant>
    </vt:vector>
  </HeadingPairs>
  <TitlesOfParts>
    <vt:vector size="6" baseType="lpstr">
      <vt:lpstr>Patikėjimas, panauda, nuoma</vt:lpstr>
      <vt:lpstr>Savivaldybės perkamo turto suta</vt:lpstr>
      <vt:lpstr>Inžineriniai statiniai</vt:lpstr>
      <vt:lpstr>Perduotos gatvės, keliai</vt:lpstr>
      <vt:lpstr>'Patikėjimas, panauda, nuoma'!_Hlk23766535</vt:lpstr>
      <vt:lpstr>'Patikėjimas, panauda, nuoma'!_Hlk34660527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Grabauskienė</dc:creator>
  <cp:lastModifiedBy>Rita Grabauskienė</cp:lastModifiedBy>
  <dcterms:created xsi:type="dcterms:W3CDTF">2021-01-18T12:56:29Z</dcterms:created>
  <dcterms:modified xsi:type="dcterms:W3CDTF">2024-11-19T11:37:45Z</dcterms:modified>
</cp:coreProperties>
</file>